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5"/>
  </bookViews>
  <sheets>
    <sheet name="Feuil2" sheetId="2" r:id="rId1"/>
    <sheet name="Feuil3" sheetId="5" r:id="rId2"/>
    <sheet name="Feuil1" sheetId="4" r:id="rId3"/>
    <sheet name="Feuil4" sheetId="6" r:id="rId4"/>
    <sheet name="entrée par étab" sheetId="7" r:id="rId5"/>
    <sheet name="Feuil5" sheetId="8" r:id="rId6"/>
  </sheets>
  <definedNames>
    <definedName name="_xlnm._FilterDatabase" localSheetId="2" hidden="1">Feuil1!$A$1:$X$96</definedName>
    <definedName name="_xlnm._FilterDatabase" localSheetId="0" hidden="1">Feuil2!$A$1:$U$1</definedName>
  </definedNames>
  <calcPr calcId="145621"/>
  <pivotCaches>
    <pivotCache cacheId="0" r:id="rId7"/>
    <pivotCache cacheId="3" r:id="rId8"/>
  </pivotCaches>
</workbook>
</file>

<file path=xl/calcChain.xml><?xml version="1.0" encoding="utf-8"?>
<calcChain xmlns="http://schemas.openxmlformats.org/spreadsheetml/2006/main">
  <c r="N87" i="8" l="1"/>
  <c r="N83" i="8"/>
  <c r="N81" i="8"/>
  <c r="N76" i="8"/>
  <c r="N71" i="8"/>
  <c r="N67" i="8"/>
  <c r="N61" i="8"/>
  <c r="N57" i="8"/>
  <c r="N52" i="8"/>
  <c r="N48" i="8"/>
  <c r="N41" i="8"/>
  <c r="N26" i="8"/>
  <c r="N18" i="8"/>
  <c r="N6" i="8"/>
  <c r="N3" i="8"/>
  <c r="N2" i="8"/>
  <c r="N12" i="8"/>
  <c r="N96" i="8"/>
  <c r="N95" i="8"/>
  <c r="N80" i="8"/>
  <c r="N75" i="8"/>
  <c r="N66" i="8"/>
  <c r="N60" i="8"/>
  <c r="N59" i="8"/>
  <c r="N56" i="8"/>
  <c r="N51" i="8"/>
  <c r="N50" i="8"/>
  <c r="N47" i="8"/>
  <c r="N46" i="8"/>
  <c r="N40" i="8"/>
  <c r="N39" i="8"/>
  <c r="N25" i="8"/>
  <c r="N24" i="8"/>
  <c r="N17" i="8"/>
  <c r="N16" i="8"/>
  <c r="N15" i="8"/>
  <c r="N14" i="8"/>
  <c r="O3" i="8"/>
  <c r="O6" i="8"/>
  <c r="O12" i="8"/>
  <c r="O14" i="8"/>
  <c r="O15" i="8"/>
  <c r="O16" i="8"/>
  <c r="O17" i="8"/>
  <c r="O18" i="8"/>
  <c r="O24" i="8"/>
  <c r="O25" i="8"/>
  <c r="O26" i="8"/>
  <c r="O39" i="8"/>
  <c r="O40" i="8"/>
  <c r="O41" i="8"/>
  <c r="O46" i="8"/>
  <c r="O47" i="8"/>
  <c r="O48" i="8"/>
  <c r="O50" i="8"/>
  <c r="O51" i="8"/>
  <c r="O52" i="8"/>
  <c r="O56" i="8"/>
  <c r="O57" i="8"/>
  <c r="O59" i="8"/>
  <c r="O60" i="8"/>
  <c r="O61" i="8"/>
  <c r="O66" i="8"/>
  <c r="O67" i="8"/>
  <c r="O71" i="8"/>
  <c r="O75" i="8"/>
  <c r="O76" i="8"/>
  <c r="O80" i="8"/>
  <c r="O81" i="8"/>
  <c r="O83" i="8"/>
  <c r="O87" i="8"/>
  <c r="O95" i="8"/>
  <c r="O96" i="8"/>
  <c r="O2" i="8"/>
  <c r="C53" i="4" l="1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C61" i="4"/>
  <c r="D61" i="4"/>
  <c r="E61" i="4"/>
  <c r="F61" i="4"/>
  <c r="X61" i="4" s="1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C17" i="4"/>
  <c r="D17" i="4"/>
  <c r="E17" i="4"/>
  <c r="F17" i="4"/>
  <c r="X17" i="4" s="1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C14" i="4"/>
  <c r="D14" i="4"/>
  <c r="E14" i="4"/>
  <c r="F14" i="4"/>
  <c r="X14" i="4" s="1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C10" i="4"/>
  <c r="D10" i="4"/>
  <c r="E10" i="4"/>
  <c r="F10" i="4"/>
  <c r="X10" i="4" s="1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71" i="4"/>
  <c r="D71" i="4"/>
  <c r="E71" i="4"/>
  <c r="F71" i="4"/>
  <c r="X71" i="4" s="1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C74" i="4"/>
  <c r="D74" i="4"/>
  <c r="E74" i="4"/>
  <c r="F74" i="4"/>
  <c r="X74" i="4" s="1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C87" i="4"/>
  <c r="D87" i="4"/>
  <c r="E87" i="4"/>
  <c r="F87" i="4"/>
  <c r="X87" i="4" s="1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C93" i="4"/>
  <c r="D93" i="4"/>
  <c r="E93" i="4"/>
  <c r="F93" i="4"/>
  <c r="X93" i="4" s="1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C81" i="4"/>
  <c r="D81" i="4"/>
  <c r="E81" i="4"/>
  <c r="F81" i="4"/>
  <c r="X81" i="4" s="1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C42" i="4"/>
  <c r="D42" i="4"/>
  <c r="E42" i="4"/>
  <c r="F42" i="4"/>
  <c r="X42" i="4" s="1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C32" i="4"/>
  <c r="D32" i="4"/>
  <c r="E32" i="4"/>
  <c r="F32" i="4"/>
  <c r="X32" i="4" s="1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C30" i="4"/>
  <c r="D30" i="4"/>
  <c r="E30" i="4"/>
  <c r="F30" i="4"/>
  <c r="X30" i="4" s="1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C43" i="4"/>
  <c r="D43" i="4"/>
  <c r="E43" i="4"/>
  <c r="F43" i="4"/>
  <c r="X43" i="4" s="1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C28" i="4"/>
  <c r="D28" i="4"/>
  <c r="E28" i="4"/>
  <c r="F28" i="4"/>
  <c r="X28" i="4" s="1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C83" i="4"/>
  <c r="D83" i="4"/>
  <c r="E83" i="4"/>
  <c r="F83" i="4"/>
  <c r="X83" i="4" s="1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C62" i="4"/>
  <c r="D62" i="4"/>
  <c r="E62" i="4"/>
  <c r="F62" i="4"/>
  <c r="X62" i="4" s="1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C11" i="4"/>
  <c r="D11" i="4"/>
  <c r="E11" i="4"/>
  <c r="F11" i="4"/>
  <c r="X11" i="4" s="1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U2" i="2"/>
  <c r="X7" i="4" l="1"/>
  <c r="X72" i="4"/>
  <c r="X52" i="4"/>
  <c r="W21" i="4"/>
  <c r="W24" i="4"/>
  <c r="W27" i="4"/>
  <c r="W4" i="4"/>
  <c r="W9" i="4"/>
  <c r="W65" i="4"/>
  <c r="W6" i="4"/>
  <c r="W63" i="4"/>
  <c r="W50" i="4"/>
  <c r="W39" i="4"/>
  <c r="W18" i="4"/>
  <c r="W20" i="4"/>
  <c r="W54" i="4"/>
  <c r="W88" i="4"/>
  <c r="W16" i="4"/>
  <c r="W58" i="4"/>
  <c r="W80" i="4"/>
  <c r="W19" i="4"/>
  <c r="W85" i="4"/>
  <c r="W76" i="4"/>
  <c r="W68" i="4"/>
  <c r="W78" i="4"/>
  <c r="W48" i="4"/>
  <c r="W91" i="4"/>
  <c r="W31" i="4"/>
  <c r="W46" i="4"/>
  <c r="W44" i="4"/>
  <c r="W60" i="4"/>
  <c r="W23" i="4"/>
  <c r="W66" i="4"/>
  <c r="W69" i="4"/>
  <c r="W37" i="4"/>
  <c r="W40" i="4"/>
  <c r="W75" i="4"/>
  <c r="W55" i="4"/>
  <c r="W56" i="4"/>
  <c r="W51" i="4"/>
  <c r="W2" i="4"/>
  <c r="W25" i="4"/>
  <c r="W53" i="4"/>
  <c r="W64" i="4"/>
  <c r="W8" i="4"/>
  <c r="W5" i="4"/>
  <c r="W79" i="4"/>
  <c r="W41" i="4"/>
  <c r="W95" i="4"/>
  <c r="W26" i="4"/>
  <c r="W89" i="4"/>
  <c r="W38" i="4"/>
  <c r="W33" i="4"/>
  <c r="W82" i="4"/>
  <c r="W22" i="4"/>
  <c r="W15" i="4"/>
  <c r="W57" i="4"/>
  <c r="W29" i="4"/>
  <c r="W47" i="4"/>
  <c r="W77" i="4"/>
  <c r="W94" i="4"/>
  <c r="W12" i="4"/>
  <c r="W49" i="4"/>
  <c r="W13" i="4"/>
  <c r="W73" i="4"/>
  <c r="W90" i="4"/>
  <c r="W92" i="4"/>
  <c r="W36" i="4"/>
  <c r="W35" i="4"/>
  <c r="W84" i="4"/>
  <c r="W67" i="4"/>
  <c r="W86" i="4"/>
  <c r="W34" i="4"/>
  <c r="W59" i="4"/>
  <c r="W45" i="4"/>
  <c r="W96" i="4"/>
  <c r="W3" i="4"/>
  <c r="W70" i="4"/>
  <c r="W30" i="4"/>
  <c r="W32" i="4"/>
  <c r="W81" i="4"/>
  <c r="W14" i="4"/>
  <c r="W17" i="4"/>
  <c r="W62" i="4"/>
  <c r="W28" i="4"/>
  <c r="W87" i="4"/>
  <c r="W10" i="4"/>
  <c r="W93" i="4"/>
  <c r="W7" i="4"/>
  <c r="W72" i="4"/>
  <c r="W42" i="4"/>
  <c r="W71" i="4"/>
  <c r="W52" i="4"/>
  <c r="W61" i="4"/>
  <c r="W11" i="4"/>
  <c r="W83" i="4"/>
  <c r="W43" i="4"/>
  <c r="W74" i="4"/>
  <c r="X24" i="4"/>
  <c r="X27" i="4"/>
  <c r="X4" i="4"/>
  <c r="X9" i="4"/>
  <c r="X65" i="4"/>
  <c r="X6" i="4"/>
  <c r="X63" i="4"/>
  <c r="X50" i="4"/>
  <c r="X39" i="4"/>
  <c r="X18" i="4"/>
  <c r="X20" i="4"/>
  <c r="X54" i="4"/>
  <c r="X88" i="4"/>
  <c r="X16" i="4"/>
  <c r="X58" i="4"/>
  <c r="X80" i="4"/>
  <c r="X19" i="4"/>
  <c r="X85" i="4"/>
  <c r="X76" i="4"/>
  <c r="X68" i="4"/>
  <c r="X78" i="4"/>
  <c r="X48" i="4"/>
  <c r="X91" i="4"/>
  <c r="X31" i="4"/>
  <c r="X46" i="4"/>
  <c r="X44" i="4"/>
  <c r="X60" i="4"/>
  <c r="X23" i="4"/>
  <c r="X66" i="4"/>
  <c r="X69" i="4"/>
  <c r="X37" i="4"/>
  <c r="X40" i="4"/>
  <c r="X75" i="4"/>
  <c r="X55" i="4"/>
  <c r="X56" i="4"/>
  <c r="X51" i="4"/>
  <c r="X2" i="4"/>
  <c r="X25" i="4"/>
  <c r="X53" i="4"/>
  <c r="X21" i="4"/>
  <c r="X64" i="4"/>
  <c r="X8" i="4"/>
  <c r="X5" i="4"/>
  <c r="X79" i="4"/>
  <c r="X41" i="4"/>
  <c r="X95" i="4"/>
  <c r="X26" i="4"/>
  <c r="X89" i="4"/>
  <c r="X38" i="4"/>
  <c r="X33" i="4"/>
  <c r="X82" i="4"/>
  <c r="X22" i="4"/>
  <c r="X15" i="4"/>
  <c r="X57" i="4"/>
  <c r="X29" i="4"/>
  <c r="X47" i="4"/>
  <c r="X77" i="4"/>
  <c r="X94" i="4"/>
  <c r="X12" i="4"/>
  <c r="X49" i="4"/>
  <c r="X13" i="4"/>
  <c r="X73" i="4"/>
  <c r="X90" i="4"/>
  <c r="X92" i="4"/>
  <c r="X36" i="4"/>
  <c r="X35" i="4"/>
  <c r="X84" i="4"/>
  <c r="X67" i="4"/>
  <c r="X86" i="4"/>
  <c r="X34" i="4"/>
  <c r="X59" i="4"/>
  <c r="X45" i="4"/>
  <c r="X96" i="4"/>
  <c r="X3" i="4"/>
  <c r="X70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</calcChain>
</file>

<file path=xl/sharedStrings.xml><?xml version="1.0" encoding="utf-8"?>
<sst xmlns="http://schemas.openxmlformats.org/spreadsheetml/2006/main" count="6614" uniqueCount="2429">
  <si>
    <t>Dép</t>
  </si>
  <si>
    <t>Commune</t>
  </si>
  <si>
    <t>UAI</t>
  </si>
  <si>
    <t>CC</t>
  </si>
  <si>
    <t>x (WGS84)</t>
  </si>
  <si>
    <t>y (WGS84)</t>
  </si>
  <si>
    <t>008</t>
  </si>
  <si>
    <t>BAZEILLES</t>
  </si>
  <si>
    <t>08053</t>
  </si>
  <si>
    <t>LP</t>
  </si>
  <si>
    <t>CARIGNAN</t>
  </si>
  <si>
    <t>08090</t>
  </si>
  <si>
    <t>SAULT-LES-RETHEL</t>
  </si>
  <si>
    <t>RETHEL</t>
  </si>
  <si>
    <t>08362</t>
  </si>
  <si>
    <t>CHARLEVILLE-MEZIERES</t>
  </si>
  <si>
    <t>VOUZIERS</t>
  </si>
  <si>
    <t>08490</t>
  </si>
  <si>
    <t>010</t>
  </si>
  <si>
    <t>ARCIS-SUR-AUBE</t>
  </si>
  <si>
    <t>10006</t>
  </si>
  <si>
    <t>TROYES</t>
  </si>
  <si>
    <t>BAR-SUR-SEINE</t>
  </si>
  <si>
    <t>10034</t>
  </si>
  <si>
    <t>CHAOURCE</t>
  </si>
  <si>
    <t>BOUILLY</t>
  </si>
  <si>
    <t>051</t>
  </si>
  <si>
    <t>AVIZE</t>
  </si>
  <si>
    <t>51029</t>
  </si>
  <si>
    <t>EPERNAY</t>
  </si>
  <si>
    <t>REIMS</t>
  </si>
  <si>
    <t>CHALONS-EN-CHAMPAGNE</t>
  </si>
  <si>
    <t>51108</t>
  </si>
  <si>
    <t>VERTUS</t>
  </si>
  <si>
    <t>SUIPPES</t>
  </si>
  <si>
    <t>51612</t>
  </si>
  <si>
    <t>052</t>
  </si>
  <si>
    <t>CHAUMONT</t>
  </si>
  <si>
    <t>DOULAINCOURT-SAUCOURT</t>
  </si>
  <si>
    <t>52177</t>
  </si>
  <si>
    <t>FAYL-BILLOT</t>
  </si>
  <si>
    <t>52197</t>
  </si>
  <si>
    <t>LANGRES</t>
  </si>
  <si>
    <t>52269</t>
  </si>
  <si>
    <t>CHALINDREY</t>
  </si>
  <si>
    <t>51230</t>
  </si>
  <si>
    <t>52121</t>
  </si>
  <si>
    <t>08105</t>
  </si>
  <si>
    <t>10387</t>
  </si>
  <si>
    <t>51454</t>
  </si>
  <si>
    <t>UNIVERSITE</t>
  </si>
  <si>
    <t>REVIN</t>
  </si>
  <si>
    <t>08363</t>
  </si>
  <si>
    <t>SEDAN</t>
  </si>
  <si>
    <t>08409</t>
  </si>
  <si>
    <t>BAR-SUR-AUBE</t>
  </si>
  <si>
    <t>10033</t>
  </si>
  <si>
    <t>ERVY-LE-CHATEL</t>
  </si>
  <si>
    <t>10140</t>
  </si>
  <si>
    <t>ROMILLY-SUR-SEINE</t>
  </si>
  <si>
    <t>10323</t>
  </si>
  <si>
    <t>VENDEUVRE-SUR-BARSE</t>
  </si>
  <si>
    <t>10401</t>
  </si>
  <si>
    <t>SAINTE-MENEHOULD</t>
  </si>
  <si>
    <t>51507</t>
  </si>
  <si>
    <t>SEZANNE</t>
  </si>
  <si>
    <t>51535</t>
  </si>
  <si>
    <t>VITRY-LE-FRANCOIS</t>
  </si>
  <si>
    <t>51649</t>
  </si>
  <si>
    <t>JOINVILLE</t>
  </si>
  <si>
    <t>52250</t>
  </si>
  <si>
    <t>SAINT-DIZIER</t>
  </si>
  <si>
    <t>52448</t>
  </si>
  <si>
    <t>LUSIGNY-SUR-BARSE</t>
  </si>
  <si>
    <t>10209</t>
  </si>
  <si>
    <t>08003</t>
  </si>
  <si>
    <t>ASFELD</t>
  </si>
  <si>
    <t>08024</t>
  </si>
  <si>
    <t>0081102E</t>
  </si>
  <si>
    <t>MULTISITE ASFELD - CHATEAU POR</t>
  </si>
  <si>
    <t>ATTIGNY</t>
  </si>
  <si>
    <t>08025</t>
  </si>
  <si>
    <t>0081100C</t>
  </si>
  <si>
    <t>VIREUX-WALLERAND</t>
  </si>
  <si>
    <t>NOUVION-SUR-MEUSE</t>
  </si>
  <si>
    <t>DOUZY</t>
  </si>
  <si>
    <t>0081047V</t>
  </si>
  <si>
    <t>JUNIVILLE</t>
  </si>
  <si>
    <t>BOGNY-SUR-MEUSE</t>
  </si>
  <si>
    <t>0080105W</t>
  </si>
  <si>
    <t>08081</t>
  </si>
  <si>
    <t>VILLERS-SEMEUSE</t>
  </si>
  <si>
    <t>0081099B</t>
  </si>
  <si>
    <t>0080006N</t>
  </si>
  <si>
    <t>0080007P</t>
  </si>
  <si>
    <t>0080008R</t>
  </si>
  <si>
    <t>0080010T</t>
  </si>
  <si>
    <t>0080011U</t>
  </si>
  <si>
    <t>0080027L</t>
  </si>
  <si>
    <t>0080028M</t>
  </si>
  <si>
    <t>0080035V</t>
  </si>
  <si>
    <t>0080068F</t>
  </si>
  <si>
    <t>0080079T</t>
  </si>
  <si>
    <t>0080829H</t>
  </si>
  <si>
    <t>0080894D</t>
  </si>
  <si>
    <t>0080925M</t>
  </si>
  <si>
    <t>0080954U</t>
  </si>
  <si>
    <t>GIVET</t>
  </si>
  <si>
    <t>RIMOGNE</t>
  </si>
  <si>
    <t>MONTHERME</t>
  </si>
  <si>
    <t>08140</t>
  </si>
  <si>
    <t>0080016Z</t>
  </si>
  <si>
    <t>08145</t>
  </si>
  <si>
    <t>FUMAY</t>
  </si>
  <si>
    <t>0080017A</t>
  </si>
  <si>
    <t>08185</t>
  </si>
  <si>
    <t>NOUZONVILLE</t>
  </si>
  <si>
    <t>0080018B</t>
  </si>
  <si>
    <t>08190</t>
  </si>
  <si>
    <t>0080948M</t>
  </si>
  <si>
    <t>GRANDPRE</t>
  </si>
  <si>
    <t>08198</t>
  </si>
  <si>
    <t>0081096Y</t>
  </si>
  <si>
    <t>08230</t>
  </si>
  <si>
    <t>0080021E</t>
  </si>
  <si>
    <t>08239</t>
  </si>
  <si>
    <t>08302</t>
  </si>
  <si>
    <t>0080827F</t>
  </si>
  <si>
    <t>08327</t>
  </si>
  <si>
    <t>0080896F</t>
  </si>
  <si>
    <t>0080036W</t>
  </si>
  <si>
    <t>08328</t>
  </si>
  <si>
    <t>08330</t>
  </si>
  <si>
    <t>RAUCOURT-ET-FLABA</t>
  </si>
  <si>
    <t>08354</t>
  </si>
  <si>
    <t>0081103F</t>
  </si>
  <si>
    <t>0080039Z</t>
  </si>
  <si>
    <t>0080897G</t>
  </si>
  <si>
    <t>0080040A</t>
  </si>
  <si>
    <t>0080949N</t>
  </si>
  <si>
    <t>0080042C</t>
  </si>
  <si>
    <t>08365</t>
  </si>
  <si>
    <t>ROCROI</t>
  </si>
  <si>
    <t>08367</t>
  </si>
  <si>
    <t>0081098A</t>
  </si>
  <si>
    <t>08403</t>
  </si>
  <si>
    <t>0080909V</t>
  </si>
  <si>
    <t>0080045F</t>
  </si>
  <si>
    <t>0080046G</t>
  </si>
  <si>
    <t>0080047H</t>
  </si>
  <si>
    <t>0080048J</t>
  </si>
  <si>
    <t>0080826E</t>
  </si>
  <si>
    <t>0080910W</t>
  </si>
  <si>
    <t>SIGNY-L'ABBAYE</t>
  </si>
  <si>
    <t>08419</t>
  </si>
  <si>
    <t>0081104G</t>
  </si>
  <si>
    <t>SIGNY-LE-PETIT</t>
  </si>
  <si>
    <t>08420</t>
  </si>
  <si>
    <t>0081105H</t>
  </si>
  <si>
    <t>MULTISITE SIGNY-LE-PETIT-LIART</t>
  </si>
  <si>
    <t>08480</t>
  </si>
  <si>
    <t>0081001V</t>
  </si>
  <si>
    <t>0080052N</t>
  </si>
  <si>
    <t>08487</t>
  </si>
  <si>
    <t>0080053P</t>
  </si>
  <si>
    <t>0081097Z</t>
  </si>
  <si>
    <t>VRIGNE AUX BOIS</t>
  </si>
  <si>
    <t>08491</t>
  </si>
  <si>
    <t>0080839U</t>
  </si>
  <si>
    <t>AIX-VILLEMAUR-PALIS</t>
  </si>
  <si>
    <t>10003</t>
  </si>
  <si>
    <t>0100806X</t>
  </si>
  <si>
    <t>0100665U</t>
  </si>
  <si>
    <t>10012</t>
  </si>
  <si>
    <t>0100003Z</t>
  </si>
  <si>
    <t>0100902B</t>
  </si>
  <si>
    <t>0100004A</t>
  </si>
  <si>
    <t>0100005B</t>
  </si>
  <si>
    <t>10051</t>
  </si>
  <si>
    <t>0100765C</t>
  </si>
  <si>
    <t>PINEY</t>
  </si>
  <si>
    <t>BRIENNE-LE-CHATEAU</t>
  </si>
  <si>
    <t>0100007D</t>
  </si>
  <si>
    <t>10064</t>
  </si>
  <si>
    <t>0100008E</t>
  </si>
  <si>
    <t>10080</t>
  </si>
  <si>
    <t>10100</t>
  </si>
  <si>
    <t>10110</t>
  </si>
  <si>
    <t>MARIGNY-LE-CHATEL</t>
  </si>
  <si>
    <t>0100010G</t>
  </si>
  <si>
    <t>10153</t>
  </si>
  <si>
    <t>10170</t>
  </si>
  <si>
    <t>LA CHAPELLE-SAINT-LUC</t>
  </si>
  <si>
    <t>0100009F</t>
  </si>
  <si>
    <t>10081</t>
  </si>
  <si>
    <t>0100807Y</t>
  </si>
  <si>
    <t>0100033G</t>
  </si>
  <si>
    <t>10210</t>
  </si>
  <si>
    <t>10220</t>
  </si>
  <si>
    <t>0100011H</t>
  </si>
  <si>
    <t>10224</t>
  </si>
  <si>
    <t>MERY-SUR-SEINE</t>
  </si>
  <si>
    <t>10233</t>
  </si>
  <si>
    <t>0100785Z</t>
  </si>
  <si>
    <t>NOGENT-SUR-SEINE</t>
  </si>
  <si>
    <t>10268</t>
  </si>
  <si>
    <t>0100786A</t>
  </si>
  <si>
    <t>10270</t>
  </si>
  <si>
    <t>0100013K</t>
  </si>
  <si>
    <t>10287</t>
  </si>
  <si>
    <t>PONT-SAINTE-MARIE</t>
  </si>
  <si>
    <t>10297</t>
  </si>
  <si>
    <t>0101031S</t>
  </si>
  <si>
    <t>10320</t>
  </si>
  <si>
    <t>0100015M</t>
  </si>
  <si>
    <t>0100016N</t>
  </si>
  <si>
    <t>0100787B</t>
  </si>
  <si>
    <t>0100905E</t>
  </si>
  <si>
    <t>SAINT-ANDRE-LES-VERGERS</t>
  </si>
  <si>
    <t>0100019S</t>
  </si>
  <si>
    <t>10333</t>
  </si>
  <si>
    <t>SAINTE-SAVINE</t>
  </si>
  <si>
    <t>10362</t>
  </si>
  <si>
    <t>0100664T</t>
  </si>
  <si>
    <t>0101016A</t>
  </si>
  <si>
    <t>0101022G</t>
  </si>
  <si>
    <t>10350</t>
  </si>
  <si>
    <t>0100022V</t>
  </si>
  <si>
    <t>0100023W</t>
  </si>
  <si>
    <t>0100025Y</t>
  </si>
  <si>
    <t>0100031E</t>
  </si>
  <si>
    <t>0100038M</t>
  </si>
  <si>
    <t>0100081J</t>
  </si>
  <si>
    <t>0100945Y</t>
  </si>
  <si>
    <t>0100947A</t>
  </si>
  <si>
    <t>0101028N</t>
  </si>
  <si>
    <t>0100028B</t>
  </si>
  <si>
    <t>ANGLURE</t>
  </si>
  <si>
    <t>0510001Z</t>
  </si>
  <si>
    <t>51009</t>
  </si>
  <si>
    <t>BAZANCOURT</t>
  </si>
  <si>
    <t>0510002A</t>
  </si>
  <si>
    <t>AY-CHAMPAGNE</t>
  </si>
  <si>
    <t>51030</t>
  </si>
  <si>
    <t>0511432E</t>
  </si>
  <si>
    <t>51043</t>
  </si>
  <si>
    <t>0511326P</t>
  </si>
  <si>
    <t>VERZY</t>
  </si>
  <si>
    <t>MAREUIL-LE-PORT</t>
  </si>
  <si>
    <t>ESTERNAY</t>
  </si>
  <si>
    <t>FISMES</t>
  </si>
  <si>
    <t>SAINT-THIERRY</t>
  </si>
  <si>
    <t>0510006E</t>
  </si>
  <si>
    <t>0510007F</t>
  </si>
  <si>
    <t>0510010J</t>
  </si>
  <si>
    <t>0510011K</t>
  </si>
  <si>
    <t>0511083A</t>
  </si>
  <si>
    <t>0511106A</t>
  </si>
  <si>
    <t>ETABLISSEMENT REGIONAL D'ENSEIGNT ADAPTE</t>
  </si>
  <si>
    <t>EREA</t>
  </si>
  <si>
    <t>ECOLE REGIONALE DU SECOND DEGRE</t>
  </si>
  <si>
    <t xml:space="preserve">EREA          </t>
  </si>
  <si>
    <t>0511951U</t>
  </si>
  <si>
    <t>GUEUX</t>
  </si>
  <si>
    <t>DORMANS</t>
  </si>
  <si>
    <t>51160</t>
  </si>
  <si>
    <t>CORMONTREUIL</t>
  </si>
  <si>
    <t>51172</t>
  </si>
  <si>
    <t>0511961E</t>
  </si>
  <si>
    <t>51210</t>
  </si>
  <si>
    <t>51217</t>
  </si>
  <si>
    <t>0511258R</t>
  </si>
  <si>
    <t>0510016R</t>
  </si>
  <si>
    <t>0510068X</t>
  </si>
  <si>
    <t>0511189R</t>
  </si>
  <si>
    <t>0511327R</t>
  </si>
  <si>
    <t>51237</t>
  </si>
  <si>
    <t>0511567B</t>
  </si>
  <si>
    <t>FAGNIERES</t>
  </si>
  <si>
    <t>51242</t>
  </si>
  <si>
    <t>0511472Y</t>
  </si>
  <si>
    <t>FERE-CHAMPENOISE</t>
  </si>
  <si>
    <t>0510022X</t>
  </si>
  <si>
    <t>51248</t>
  </si>
  <si>
    <t>51250</t>
  </si>
  <si>
    <t>0511188P</t>
  </si>
  <si>
    <t>FRIGNICOURT</t>
  </si>
  <si>
    <t>51262</t>
  </si>
  <si>
    <t>0511474A</t>
  </si>
  <si>
    <t>MONTMIRAIL</t>
  </si>
  <si>
    <t>51282</t>
  </si>
  <si>
    <t>0511564Y</t>
  </si>
  <si>
    <t>51308</t>
  </si>
  <si>
    <t>LA NOUE</t>
  </si>
  <si>
    <t>0510028D</t>
  </si>
  <si>
    <t>51346</t>
  </si>
  <si>
    <t>0510026B</t>
  </si>
  <si>
    <t>51380</t>
  </si>
  <si>
    <t>MONTMORT-LUCY</t>
  </si>
  <si>
    <t>0510027C</t>
  </si>
  <si>
    <t>51381</t>
  </si>
  <si>
    <t>MOURMELON-LE-GRAND</t>
  </si>
  <si>
    <t>0510029E</t>
  </si>
  <si>
    <t>51388</t>
  </si>
  <si>
    <t>51390</t>
  </si>
  <si>
    <t>51434</t>
  </si>
  <si>
    <t>PONTFAVERGER-MORONVILLIERS</t>
  </si>
  <si>
    <t>0510030F</t>
  </si>
  <si>
    <t>51440</t>
  </si>
  <si>
    <t>0510031G</t>
  </si>
  <si>
    <t>0510032H</t>
  </si>
  <si>
    <t>0510034K</t>
  </si>
  <si>
    <t>0510035L</t>
  </si>
  <si>
    <t>0510036M</t>
  </si>
  <si>
    <t>0510037N</t>
  </si>
  <si>
    <t>0510038P</t>
  </si>
  <si>
    <t>0510044W</t>
  </si>
  <si>
    <t>0511084B</t>
  </si>
  <si>
    <t>0511085C</t>
  </si>
  <si>
    <t>0511108C</t>
  </si>
  <si>
    <t>0511179E</t>
  </si>
  <si>
    <t>0511214T</t>
  </si>
  <si>
    <t>0511251H</t>
  </si>
  <si>
    <t>0511254L</t>
  </si>
  <si>
    <t>0511430C</t>
  </si>
  <si>
    <t>0511470W</t>
  </si>
  <si>
    <t>0511531M</t>
  </si>
  <si>
    <t>0511565Z</t>
  </si>
  <si>
    <t>0511802G</t>
  </si>
  <si>
    <t>0511884W</t>
  </si>
  <si>
    <t>0511901P</t>
  </si>
  <si>
    <t>0511926S</t>
  </si>
  <si>
    <t>RILLY-LA-MONTAGNE</t>
  </si>
  <si>
    <t>0510048A</t>
  </si>
  <si>
    <t>51461</t>
  </si>
  <si>
    <t>0511191T</t>
  </si>
  <si>
    <t>SAINT-MEMMIE</t>
  </si>
  <si>
    <t>51506</t>
  </si>
  <si>
    <t>0511216V</t>
  </si>
  <si>
    <t>0510051D</t>
  </si>
  <si>
    <t>51518</t>
  </si>
  <si>
    <t>SERMAIZE-LES-BAINS</t>
  </si>
  <si>
    <t>0510052E</t>
  </si>
  <si>
    <t>51531</t>
  </si>
  <si>
    <t>0510053F</t>
  </si>
  <si>
    <t>0510054G</t>
  </si>
  <si>
    <t>0510056J</t>
  </si>
  <si>
    <t>51559</t>
  </si>
  <si>
    <t>TINQUEUX</t>
  </si>
  <si>
    <t>51573</t>
  </si>
  <si>
    <t>0511187N</t>
  </si>
  <si>
    <t>0510059M</t>
  </si>
  <si>
    <t>0510060N</t>
  </si>
  <si>
    <t>51614</t>
  </si>
  <si>
    <t>0510062R</t>
  </si>
  <si>
    <t>0511256N</t>
  </si>
  <si>
    <t>0511476C</t>
  </si>
  <si>
    <t>WITRY-LES-REIMS</t>
  </si>
  <si>
    <t>51662</t>
  </si>
  <si>
    <t>0512014M</t>
  </si>
  <si>
    <t>NOGENT</t>
  </si>
  <si>
    <t>WASSY</t>
  </si>
  <si>
    <t>PRAUTHOY</t>
  </si>
  <si>
    <t>CHATEAUVILLAIN</t>
  </si>
  <si>
    <t>CHEVILLON</t>
  </si>
  <si>
    <t>BOURBONNE-LES-BAINS</t>
  </si>
  <si>
    <t>52060</t>
  </si>
  <si>
    <t>0520706K</t>
  </si>
  <si>
    <t>BOURMONT-ENTRE-MEUSE-ET-MOUZON</t>
  </si>
  <si>
    <t>0520004X</t>
  </si>
  <si>
    <t>52064</t>
  </si>
  <si>
    <t>52093</t>
  </si>
  <si>
    <t>0520794F</t>
  </si>
  <si>
    <t>0520006Z</t>
  </si>
  <si>
    <t>52114</t>
  </si>
  <si>
    <t>52120</t>
  </si>
  <si>
    <t>MONTIGNY-LE-ROI</t>
  </si>
  <si>
    <t>0520008B</t>
  </si>
  <si>
    <t>0520039K</t>
  </si>
  <si>
    <t>0520733P</t>
  </si>
  <si>
    <t>0520737U</t>
  </si>
  <si>
    <t>0520795G</t>
  </si>
  <si>
    <t>0520844K</t>
  </si>
  <si>
    <t>0521032P</t>
  </si>
  <si>
    <t>52123</t>
  </si>
  <si>
    <t>0520842H</t>
  </si>
  <si>
    <t>COLOMBEY LES DEUX EGLISES</t>
  </si>
  <si>
    <t>52140</t>
  </si>
  <si>
    <t>0520814C</t>
  </si>
  <si>
    <t>0520014H</t>
  </si>
  <si>
    <t>52190</t>
  </si>
  <si>
    <t>0520017L</t>
  </si>
  <si>
    <t>52205</t>
  </si>
  <si>
    <t>FRONCLES</t>
  </si>
  <si>
    <t>0520018M</t>
  </si>
  <si>
    <t>52211</t>
  </si>
  <si>
    <t>0520019N</t>
  </si>
  <si>
    <t>0520822L</t>
  </si>
  <si>
    <t>0520021R</t>
  </si>
  <si>
    <t>0520040L</t>
  </si>
  <si>
    <t>0520052Z</t>
  </si>
  <si>
    <t>LA PORTE DU DER</t>
  </si>
  <si>
    <t>0520022S</t>
  </si>
  <si>
    <t>52331</t>
  </si>
  <si>
    <t>LE MONTSAUGEONNAIS</t>
  </si>
  <si>
    <t>0520026W</t>
  </si>
  <si>
    <t>52405</t>
  </si>
  <si>
    <t>52300</t>
  </si>
  <si>
    <t>0520025V</t>
  </si>
  <si>
    <t>52353</t>
  </si>
  <si>
    <t>0520027X</t>
  </si>
  <si>
    <t>0520028Y</t>
  </si>
  <si>
    <t>0520029Z</t>
  </si>
  <si>
    <t>0520049W</t>
  </si>
  <si>
    <t>0520050X</t>
  </si>
  <si>
    <t>0520051Y</t>
  </si>
  <si>
    <t>0520923W</t>
  </si>
  <si>
    <t>52500</t>
  </si>
  <si>
    <t>VAL-DE-MEUSE</t>
  </si>
  <si>
    <t>0520023T</t>
  </si>
  <si>
    <t>52332</t>
  </si>
  <si>
    <t>0520032C</t>
  </si>
  <si>
    <t>52550</t>
  </si>
  <si>
    <t>0520708M</t>
  </si>
  <si>
    <t>0520709N</t>
  </si>
  <si>
    <t>JEAN MACE</t>
  </si>
  <si>
    <t/>
  </si>
  <si>
    <t>EVA THOMÉ</t>
  </si>
  <si>
    <t>JULES FERRY</t>
  </si>
  <si>
    <t>CHANZY</t>
  </si>
  <si>
    <t>SEVIGNE</t>
  </si>
  <si>
    <t>FRANCOIS BAZIN</t>
  </si>
  <si>
    <t>SIMONE VEIL</t>
  </si>
  <si>
    <t>MONGE</t>
  </si>
  <si>
    <t>ARMAND MALAISE</t>
  </si>
  <si>
    <t>ARTHUR RIMBAUD</t>
  </si>
  <si>
    <t>ROUGET DE LISLE</t>
  </si>
  <si>
    <t>FRED SCAMARONI</t>
  </si>
  <si>
    <t>PIERRE BROSSOLETTE</t>
  </si>
  <si>
    <t>JEAN DE LA FONTAINE</t>
  </si>
  <si>
    <t>SAINT-REMI</t>
  </si>
  <si>
    <t>ROGER SALENGRO</t>
  </si>
  <si>
    <t>LEO LAGRANGE</t>
  </si>
  <si>
    <t>BAYARD</t>
  </si>
  <si>
    <t>MARIE-HELENE CARDOT</t>
  </si>
  <si>
    <t>LES AURAINS</t>
  </si>
  <si>
    <t>VAUBAN</t>
  </si>
  <si>
    <t>CHARLES DE GAULLE</t>
  </si>
  <si>
    <t>DE LA RETOURNE</t>
  </si>
  <si>
    <t>PAUL VERLAINE</t>
  </si>
  <si>
    <t>LOUIS PASTEUR</t>
  </si>
  <si>
    <t>LES DEUX VALLEES</t>
  </si>
  <si>
    <t>DU VAL DE MEUSE</t>
  </si>
  <si>
    <t>JEAN ROGISSART</t>
  </si>
  <si>
    <t>RAUCOURT</t>
  </si>
  <si>
    <t>ROBERT DE SORBON</t>
  </si>
  <si>
    <t>JEAN MOULIN</t>
  </si>
  <si>
    <t>GEORGE SAND</t>
  </si>
  <si>
    <t>DU BLANC MARAIS</t>
  </si>
  <si>
    <t>ANDRÉE VIÉNOT</t>
  </si>
  <si>
    <t>VALLIERE</t>
  </si>
  <si>
    <t>PIERRE BAYLE</t>
  </si>
  <si>
    <t>ELISABETH DE NASSAU</t>
  </si>
  <si>
    <t>JEAN-BAPTISTE CLEMENT</t>
  </si>
  <si>
    <t>LE CHATEAU</t>
  </si>
  <si>
    <t>LE LAC</t>
  </si>
  <si>
    <t>TURENNE</t>
  </si>
  <si>
    <t>SIGNY L'ABBAYE</t>
  </si>
  <si>
    <t>JULES LEROUX</t>
  </si>
  <si>
    <t>CHARLES BRUNEAU</t>
  </si>
  <si>
    <t>THOMAS MASARYK</t>
  </si>
  <si>
    <t>PAUL DROUOT</t>
  </si>
  <si>
    <t>JEAN JAURES</t>
  </si>
  <si>
    <t>JEAN MONNET</t>
  </si>
  <si>
    <t>PASTEUR</t>
  </si>
  <si>
    <t>D'OTHE ET VANNE</t>
  </si>
  <si>
    <t>DE LA VOIE CHATELAINE</t>
  </si>
  <si>
    <t>GASTON BACHELARD</t>
  </si>
  <si>
    <t>VAL MORE</t>
  </si>
  <si>
    <t>PAUL PORTIER</t>
  </si>
  <si>
    <t>MAX HUTIN</t>
  </si>
  <si>
    <t>JULIEN REGNIER</t>
  </si>
  <si>
    <t>AMADIS JAMYN</t>
  </si>
  <si>
    <t>EUGENE BELGRAND</t>
  </si>
  <si>
    <t>ALBERT CAMUS</t>
  </si>
  <si>
    <t>SAINT-EXUPERY</t>
  </si>
  <si>
    <t>CHARLES DELAUNAY</t>
  </si>
  <si>
    <t>PIERRE LABONDE</t>
  </si>
  <si>
    <t>DES ROISES</t>
  </si>
  <si>
    <t>EUREKA</t>
  </si>
  <si>
    <t>F. ET I. JOLIOT CURIE</t>
  </si>
  <si>
    <t>DENIS DIDEROT</t>
  </si>
  <si>
    <t>PAUL LANGEVIN</t>
  </si>
  <si>
    <t>LE NOYER MARCHAND</t>
  </si>
  <si>
    <t>DE LA VILLENEUVE</t>
  </si>
  <si>
    <t>EDOUARD HERRIOT</t>
  </si>
  <si>
    <t>CHRESTIEN DE TROYES</t>
  </si>
  <si>
    <t>MARIE DE CHAMPAGNE</t>
  </si>
  <si>
    <t>LES LOMBARDS</t>
  </si>
  <si>
    <t>BEURNONVILLE</t>
  </si>
  <si>
    <t>LES JACOBINS</t>
  </si>
  <si>
    <t>MARIE CURIE</t>
  </si>
  <si>
    <t>DIDEROT</t>
  </si>
  <si>
    <t>GEORGES CHARPAK</t>
  </si>
  <si>
    <t>GABRIEL VOISIN</t>
  </si>
  <si>
    <t>PIERRE ET FRANCOIS PITHOU</t>
  </si>
  <si>
    <t>CAMILLE CLAUDEL</t>
  </si>
  <si>
    <t>NICOLAS BOURBON</t>
  </si>
  <si>
    <t>DU MAZELOT</t>
  </si>
  <si>
    <t>YVETTE LUNDY</t>
  </si>
  <si>
    <t>PIERRE BAYEN</t>
  </si>
  <si>
    <t>ETIENNE OEHMICHEN</t>
  </si>
  <si>
    <t>VICTOR DURUY</t>
  </si>
  <si>
    <t>PERROT D ABLANCOURT</t>
  </si>
  <si>
    <t>NICOLAS APPERT</t>
  </si>
  <si>
    <t>JEAN TALON</t>
  </si>
  <si>
    <t>PIERRE DE COUBERTIN</t>
  </si>
  <si>
    <t>CLAUDE-NICOLAS LEDOUX</t>
  </si>
  <si>
    <t>EUROPEEN STEPHANE HESSEL</t>
  </si>
  <si>
    <t>COTE LEGRIS</t>
  </si>
  <si>
    <t>TERRES ROUGES</t>
  </si>
  <si>
    <t>DU GRAND MORIN</t>
  </si>
  <si>
    <t>LOUIS GRIGNON</t>
  </si>
  <si>
    <t>STEPHANE MALLARME</t>
  </si>
  <si>
    <t>THIBAUD DE CHAMPAGNE</t>
  </si>
  <si>
    <t>EUSTACHE DESCHAMPS</t>
  </si>
  <si>
    <t>PIERRE-GILLES DE GENNES</t>
  </si>
  <si>
    <t>RAYMOND SIROT</t>
  </si>
  <si>
    <t>PROFESSEUR NICAISE</t>
  </si>
  <si>
    <t>DE LA BRIE CHAMPENOISE</t>
  </si>
  <si>
    <t>HENRI GUILLAUMET</t>
  </si>
  <si>
    <t>PIERRE SOUVERVILLE</t>
  </si>
  <si>
    <t>GEORGES CLEMENCEAU</t>
  </si>
  <si>
    <t>FRANKLIN ROOSEVELT</t>
  </si>
  <si>
    <t>HUGUES LIBERGIER</t>
  </si>
  <si>
    <t>GUSTAVE EIFFEL</t>
  </si>
  <si>
    <t>YSER</t>
  </si>
  <si>
    <t>EUROPE</t>
  </si>
  <si>
    <t>COLBERT</t>
  </si>
  <si>
    <t>ROBERT SCHUMAN</t>
  </si>
  <si>
    <t>PAUL FORT</t>
  </si>
  <si>
    <t>TROIS FONTAINES</t>
  </si>
  <si>
    <t>JOLIOT-CURIE</t>
  </si>
  <si>
    <t>FRANCOIS LEGROS</t>
  </si>
  <si>
    <t>MARYSE BASTIE</t>
  </si>
  <si>
    <t>FRANCOIS ARAGO</t>
  </si>
  <si>
    <t>GEORGES BRAQUE</t>
  </si>
  <si>
    <t>GEORGES BRIERE</t>
  </si>
  <si>
    <t>MARC CHAGALL</t>
  </si>
  <si>
    <t>LA SOURCE</t>
  </si>
  <si>
    <t>JEAN-BAPTISTE DROUET</t>
  </si>
  <si>
    <t>DU MONT D'HOR</t>
  </si>
  <si>
    <t>LA FONTAINE DU VE</t>
  </si>
  <si>
    <t>PAULETTE BILLA</t>
  </si>
  <si>
    <t>PAUL ELUARD</t>
  </si>
  <si>
    <t>FRANCOIS 1ER</t>
  </si>
  <si>
    <t>LES INDES</t>
  </si>
  <si>
    <t>VIEUX PORT</t>
  </si>
  <si>
    <t>LEONARD DE VINCI</t>
  </si>
  <si>
    <t>MONTMORENCY</t>
  </si>
  <si>
    <t>LOUIS BRUNTZ</t>
  </si>
  <si>
    <t>HENRI VINCENOT</t>
  </si>
  <si>
    <t>AMIRAL DENIS DECRES</t>
  </si>
  <si>
    <t>EUGENE DECOMBLE</t>
  </si>
  <si>
    <t>LOUISE MICHEL</t>
  </si>
  <si>
    <t>CAMILLE SAINT-SAENS</t>
  </si>
  <si>
    <t>LA ROCHOTTE</t>
  </si>
  <si>
    <t>EDME BOUCHARDON</t>
  </si>
  <si>
    <t>RENE ROLLIN</t>
  </si>
  <si>
    <t>COLOMBEY LES DEUX ÉGLISES</t>
  </si>
  <si>
    <t>JOUFFROY D'ABBANS</t>
  </si>
  <si>
    <t>DES TROIS PROVINCES</t>
  </si>
  <si>
    <t>MARIE CALVES</t>
  </si>
  <si>
    <t>PHILIPPE LEBON</t>
  </si>
  <si>
    <t>CRESSOT</t>
  </si>
  <si>
    <t>LES FRANCHISES</t>
  </si>
  <si>
    <t>JEAN RENOIR</t>
  </si>
  <si>
    <t>LES VIGNES DU CREY</t>
  </si>
  <si>
    <t>FRANCOISE DOLTO</t>
  </si>
  <si>
    <t>ST EXUPERY</t>
  </si>
  <si>
    <t>BLAISE PASCAL</t>
  </si>
  <si>
    <t>ANNE FRANK</t>
  </si>
  <si>
    <t>LUIS ORTIZ</t>
  </si>
  <si>
    <t>CAMILLE FLAMMARION</t>
  </si>
  <si>
    <t>EMILE BAUDOT</t>
  </si>
  <si>
    <t>PAUL CLAUDEL</t>
  </si>
  <si>
    <t>CLG</t>
  </si>
  <si>
    <t>LGT</t>
  </si>
  <si>
    <t>LPO</t>
  </si>
  <si>
    <t>LG</t>
  </si>
  <si>
    <t>49.4704308</t>
  </si>
  <si>
    <t>4.1164172</t>
  </si>
  <si>
    <t>49.474164</t>
  </si>
  <si>
    <t>4.578699</t>
  </si>
  <si>
    <t>49.6794841</t>
  </si>
  <si>
    <t>4.9822122</t>
  </si>
  <si>
    <t>49.8539481</t>
  </si>
  <si>
    <t>4.7350261</t>
  </si>
  <si>
    <t>49.6295254</t>
  </si>
  <si>
    <t>5.1743265</t>
  </si>
  <si>
    <t>49.7729701</t>
  </si>
  <si>
    <t>4.7296236</t>
  </si>
  <si>
    <t>49.7710212</t>
  </si>
  <si>
    <t>4.7172013</t>
  </si>
  <si>
    <t>49.7721921</t>
  </si>
  <si>
    <t>4.7076717</t>
  </si>
  <si>
    <t>49.778935</t>
  </si>
  <si>
    <t>4.7021335</t>
  </si>
  <si>
    <t>49.771663</t>
  </si>
  <si>
    <t>4.7164916</t>
  </si>
  <si>
    <t>49.761407</t>
  </si>
  <si>
    <t>4.7126167</t>
  </si>
  <si>
    <t>49.7491164</t>
  </si>
  <si>
    <t>4.7133287</t>
  </si>
  <si>
    <t>49.7753794</t>
  </si>
  <si>
    <t>4.726326</t>
  </si>
  <si>
    <t>49.7867877</t>
  </si>
  <si>
    <t>4.7166025</t>
  </si>
  <si>
    <t>49.7662969</t>
  </si>
  <si>
    <t>4.6934313</t>
  </si>
  <si>
    <t>49.7515607</t>
  </si>
  <si>
    <t>4.7221947</t>
  </si>
  <si>
    <t>49.7442914</t>
  </si>
  <si>
    <t>4.7203967</t>
  </si>
  <si>
    <t>49.7577704</t>
  </si>
  <si>
    <t>4.7185223</t>
  </si>
  <si>
    <t>49.6750684</t>
  </si>
  <si>
    <t>5.0417015</t>
  </si>
  <si>
    <t>49.9915268</t>
  </si>
  <si>
    <t>4.7056313</t>
  </si>
  <si>
    <t>50.1333507</t>
  </si>
  <si>
    <t>4.8290853</t>
  </si>
  <si>
    <t>50.1336745</t>
  </si>
  <si>
    <t>4.8284555</t>
  </si>
  <si>
    <t>49.3438808</t>
  </si>
  <si>
    <t>4.8708199</t>
  </si>
  <si>
    <t>49.3959086</t>
  </si>
  <si>
    <t>4.37714</t>
  </si>
  <si>
    <t>49.8839456</t>
  </si>
  <si>
    <t>4.7458351</t>
  </si>
  <si>
    <t>49.7038031</t>
  </si>
  <si>
    <t>4.8007383</t>
  </si>
  <si>
    <t>49.8178279</t>
  </si>
  <si>
    <t>4.74591</t>
  </si>
  <si>
    <t>49.6061246</t>
  </si>
  <si>
    <t>4.960898</t>
  </si>
  <si>
    <t>49.5166054</t>
  </si>
  <si>
    <t>4.3734441</t>
  </si>
  <si>
    <t>49.5117034</t>
  </si>
  <si>
    <t>4.3672847</t>
  </si>
  <si>
    <t>49.9286852</t>
  </si>
  <si>
    <t>4.6545239</t>
  </si>
  <si>
    <t>49.9345868</t>
  </si>
  <si>
    <t>4.6465</t>
  </si>
  <si>
    <t>49.8438962</t>
  </si>
  <si>
    <t>4.532665</t>
  </si>
  <si>
    <t>49.9289594</t>
  </si>
  <si>
    <t>4.5299354</t>
  </si>
  <si>
    <t>49.4901896</t>
  </si>
  <si>
    <t>4.3649838</t>
  </si>
  <si>
    <t>49.6923329</t>
  </si>
  <si>
    <t>4.9465206</t>
  </si>
  <si>
    <t>49.6995268</t>
  </si>
  <si>
    <t>4.9527028</t>
  </si>
  <si>
    <t>49.6999484</t>
  </si>
  <si>
    <t>4.9331038</t>
  </si>
  <si>
    <t>49.7030608</t>
  </si>
  <si>
    <t>4.9469312</t>
  </si>
  <si>
    <t>49.694299</t>
  </si>
  <si>
    <t>4.9397976</t>
  </si>
  <si>
    <t>49.6992311</t>
  </si>
  <si>
    <t>4.9467024</t>
  </si>
  <si>
    <t>49.6987289</t>
  </si>
  <si>
    <t>4.4199636</t>
  </si>
  <si>
    <t>49.9052981</t>
  </si>
  <si>
    <t>4.2845588</t>
  </si>
  <si>
    <t>49.7435162</t>
  </si>
  <si>
    <t>4.7430065</t>
  </si>
  <si>
    <t>50.0874677</t>
  </si>
  <si>
    <t>4.7282222</t>
  </si>
  <si>
    <t>49.3972499</t>
  </si>
  <si>
    <t>4.6970741</t>
  </si>
  <si>
    <t>49.403521</t>
  </si>
  <si>
    <t>4.6957694</t>
  </si>
  <si>
    <t>49.736173</t>
  </si>
  <si>
    <t>4.8576174</t>
  </si>
  <si>
    <t>48.2224321</t>
  </si>
  <si>
    <t>3.7423856</t>
  </si>
  <si>
    <t>48.5343138</t>
  </si>
  <si>
    <t>4.1546268</t>
  </si>
  <si>
    <t>48.2281029</t>
  </si>
  <si>
    <t>4.7052908</t>
  </si>
  <si>
    <t>48.1114108</t>
  </si>
  <si>
    <t>4.3883733</t>
  </si>
  <si>
    <t>48.1136357</t>
  </si>
  <si>
    <t>4.3776963</t>
  </si>
  <si>
    <t>48.1911644</t>
  </si>
  <si>
    <t>3.9907696</t>
  </si>
  <si>
    <t>48.3854302</t>
  </si>
  <si>
    <t>4.5251354</t>
  </si>
  <si>
    <t>48.0590638</t>
  </si>
  <si>
    <t>4.1444084</t>
  </si>
  <si>
    <t>48.0423408</t>
  </si>
  <si>
    <t>3.9117406</t>
  </si>
  <si>
    <t>48.3106551</t>
  </si>
  <si>
    <t>4.0399133</t>
  </si>
  <si>
    <t>48.3045476</t>
  </si>
  <si>
    <t>4.0338179</t>
  </si>
  <si>
    <t>48.260319</t>
  </si>
  <si>
    <t>4.2543186</t>
  </si>
  <si>
    <t>48.3985707</t>
  </si>
  <si>
    <t>3.7321574</t>
  </si>
  <si>
    <t>48.5138874</t>
  </si>
  <si>
    <t>3.8895952</t>
  </si>
  <si>
    <t>48.494101</t>
  </si>
  <si>
    <t>3.50391</t>
  </si>
  <si>
    <t>48.3613161</t>
  </si>
  <si>
    <t>4.3313645</t>
  </si>
  <si>
    <t>48.3243182</t>
  </si>
  <si>
    <t>4.095716</t>
  </si>
  <si>
    <t>48.515122</t>
  </si>
  <si>
    <t>3.7161621</t>
  </si>
  <si>
    <t>48.5169346</t>
  </si>
  <si>
    <t>3.7170874</t>
  </si>
  <si>
    <t>48.5208742</t>
  </si>
  <si>
    <t>3.7268374</t>
  </si>
  <si>
    <t>48.5173628</t>
  </si>
  <si>
    <t>3.7172354</t>
  </si>
  <si>
    <t>48.2838664</t>
  </si>
  <si>
    <t>3.7243004</t>
  </si>
  <si>
    <t>48.2981448</t>
  </si>
  <si>
    <t>4.0427154</t>
  </si>
  <si>
    <t>48.2919226</t>
  </si>
  <si>
    <t>4.0247894</t>
  </si>
  <si>
    <t>48.2700513</t>
  </si>
  <si>
    <t>4.0802402</t>
  </si>
  <si>
    <t>48.3051616</t>
  </si>
  <si>
    <t>4.0617258</t>
  </si>
  <si>
    <t>48.2735204</t>
  </si>
  <si>
    <t>4.0751837</t>
  </si>
  <si>
    <t>48.2930893</t>
  </si>
  <si>
    <t>4.0732435</t>
  </si>
  <si>
    <t>48.2960249</t>
  </si>
  <si>
    <t>4.079137</t>
  </si>
  <si>
    <t>48.2720099</t>
  </si>
  <si>
    <t>4.0759401</t>
  </si>
  <si>
    <t>48.3155632</t>
  </si>
  <si>
    <t>4.0708254</t>
  </si>
  <si>
    <t>48.3075442</t>
  </si>
  <si>
    <t>4.0616376</t>
  </si>
  <si>
    <t>48.2919217</t>
  </si>
  <si>
    <t>4.0788493</t>
  </si>
  <si>
    <t>48.2332446</t>
  </si>
  <si>
    <t>4.4675627</t>
  </si>
  <si>
    <t>48.5869329</t>
  </si>
  <si>
    <t>3.8118747</t>
  </si>
  <si>
    <t>48.974543</t>
  </si>
  <si>
    <t>4.0297331</t>
  </si>
  <si>
    <t>49.0493773</t>
  </si>
  <si>
    <t>3.9991888</t>
  </si>
  <si>
    <t>49.3608132</t>
  </si>
  <si>
    <t>4.167485</t>
  </si>
  <si>
    <t>48.959898</t>
  </si>
  <si>
    <t>4.3628692</t>
  </si>
  <si>
    <t>48.9763787</t>
  </si>
  <si>
    <t>4.3612957</t>
  </si>
  <si>
    <t>48.9559366</t>
  </si>
  <si>
    <t>4.3534759</t>
  </si>
  <si>
    <t>48.950098</t>
  </si>
  <si>
    <t>4.3683558</t>
  </si>
  <si>
    <t>48.9531389</t>
  </si>
  <si>
    <t>4.3375046</t>
  </si>
  <si>
    <t>48.9549912</t>
  </si>
  <si>
    <t>4.3414881</t>
  </si>
  <si>
    <t>49.218626</t>
  </si>
  <si>
    <t>4.0355651</t>
  </si>
  <si>
    <t>49.0712631</t>
  </si>
  <si>
    <t>3.6367154</t>
  </si>
  <si>
    <t>49.0405607</t>
  </si>
  <si>
    <t>3.9545786</t>
  </si>
  <si>
    <t>49.0394291</t>
  </si>
  <si>
    <t>3.9651992</t>
  </si>
  <si>
    <t>49.0541088</t>
  </si>
  <si>
    <t>3.9498929</t>
  </si>
  <si>
    <t>49.0264894</t>
  </si>
  <si>
    <t>3.95876</t>
  </si>
  <si>
    <t>48.7309189</t>
  </si>
  <si>
    <t>3.5563364</t>
  </si>
  <si>
    <t>48.9521099</t>
  </si>
  <si>
    <t>4.3241528</t>
  </si>
  <si>
    <t>48.7495551</t>
  </si>
  <si>
    <t>3.9910878</t>
  </si>
  <si>
    <t>49.3042634</t>
  </si>
  <si>
    <t>3.6959709</t>
  </si>
  <si>
    <t>48.7130915</t>
  </si>
  <si>
    <t>4.5917897</t>
  </si>
  <si>
    <t>49.2495702</t>
  </si>
  <si>
    <t>3.9137579</t>
  </si>
  <si>
    <t>49.0815433</t>
  </si>
  <si>
    <t>3.7382677</t>
  </si>
  <si>
    <t>48.8768877</t>
  </si>
  <si>
    <t>3.550012</t>
  </si>
  <si>
    <t>48.922511</t>
  </si>
  <si>
    <t>3.8018023</t>
  </si>
  <si>
    <t>49.1374524</t>
  </si>
  <si>
    <t>4.3622676</t>
  </si>
  <si>
    <t>49.2965945</t>
  </si>
  <si>
    <t>4.3149188</t>
  </si>
  <si>
    <t>49.2507343</t>
  </si>
  <si>
    <t>4.046329</t>
  </si>
  <si>
    <t>49.2583268</t>
  </si>
  <si>
    <t>4.0455019</t>
  </si>
  <si>
    <t>49.2632382</t>
  </si>
  <si>
    <t>4.0266645</t>
  </si>
  <si>
    <t>49.2511515</t>
  </si>
  <si>
    <t>4.0277058</t>
  </si>
  <si>
    <t>49.2749947</t>
  </si>
  <si>
    <t>4.0284865</t>
  </si>
  <si>
    <t>49.2495571</t>
  </si>
  <si>
    <t>4.0576011</t>
  </si>
  <si>
    <t>49.2484473</t>
  </si>
  <si>
    <t>4.0661191</t>
  </si>
  <si>
    <t>49.2829761</t>
  </si>
  <si>
    <t>4.0218456</t>
  </si>
  <si>
    <t>49.2516579</t>
  </si>
  <si>
    <t>4.0358863</t>
  </si>
  <si>
    <t>49.2530345</t>
  </si>
  <si>
    <t>4.0588493</t>
  </si>
  <si>
    <t>49.2270166</t>
  </si>
  <si>
    <t>4.0425215</t>
  </si>
  <si>
    <t>49.2434288</t>
  </si>
  <si>
    <t>4.0359823</t>
  </si>
  <si>
    <t>49.276538</t>
  </si>
  <si>
    <t>4.0100084</t>
  </si>
  <si>
    <t>49.2318944</t>
  </si>
  <si>
    <t>4.0059719</t>
  </si>
  <si>
    <t>49.2366458</t>
  </si>
  <si>
    <t>4.0114754</t>
  </si>
  <si>
    <t>49.2317832</t>
  </si>
  <si>
    <t>4.0034519</t>
  </si>
  <si>
    <t>49.2693689</t>
  </si>
  <si>
    <t>4.0456072</t>
  </si>
  <si>
    <t>49.2686582</t>
  </si>
  <si>
    <t>4.0171592</t>
  </si>
  <si>
    <t>49.2283149</t>
  </si>
  <si>
    <t>4.0074027</t>
  </si>
  <si>
    <t>49.2232492</t>
  </si>
  <si>
    <t>4.0170801</t>
  </si>
  <si>
    <t>49.2239851</t>
  </si>
  <si>
    <t>4.0270932</t>
  </si>
  <si>
    <t>49.2828275</t>
  </si>
  <si>
    <t>4.024205</t>
  </si>
  <si>
    <t>49.2425565</t>
  </si>
  <si>
    <t>4.0268689</t>
  </si>
  <si>
    <t>49.1611199</t>
  </si>
  <si>
    <t>4.0480114</t>
  </si>
  <si>
    <t>49.0924826</t>
  </si>
  <si>
    <t>4.9114622</t>
  </si>
  <si>
    <t>48.9463674</t>
  </si>
  <si>
    <t>4.387916</t>
  </si>
  <si>
    <t>49.3055642</t>
  </si>
  <si>
    <t>3.9628335</t>
  </si>
  <si>
    <t>48.7849659</t>
  </si>
  <si>
    <t>4.9082039</t>
  </si>
  <si>
    <t>48.7254763</t>
  </si>
  <si>
    <t>3.7167263</t>
  </si>
  <si>
    <t>48.7254841</t>
  </si>
  <si>
    <t>3.7169249</t>
  </si>
  <si>
    <t>49.1267227</t>
  </si>
  <si>
    <t>4.5362884</t>
  </si>
  <si>
    <t>49.2485825</t>
  </si>
  <si>
    <t>3.9889405</t>
  </si>
  <si>
    <t>48.9069248</t>
  </si>
  <si>
    <t>4.0164152</t>
  </si>
  <si>
    <t>49.1465174</t>
  </si>
  <si>
    <t>4.1665127</t>
  </si>
  <si>
    <t>48.7279739</t>
  </si>
  <si>
    <t>4.5965566</t>
  </si>
  <si>
    <t>48.7287757</t>
  </si>
  <si>
    <t>4.5805229</t>
  </si>
  <si>
    <t>48.728034</t>
  </si>
  <si>
    <t>4.5937423</t>
  </si>
  <si>
    <t>49.2916866</t>
  </si>
  <si>
    <t>4.1080747</t>
  </si>
  <si>
    <t>47.959704</t>
  </si>
  <si>
    <t>5.7453838</t>
  </si>
  <si>
    <t>48.2013628</t>
  </si>
  <si>
    <t>5.5881611</t>
  </si>
  <si>
    <t>47.8075784</t>
  </si>
  <si>
    <t>5.4330251</t>
  </si>
  <si>
    <t>48.0272056</t>
  </si>
  <si>
    <t>4.915373</t>
  </si>
  <si>
    <t>48.0919868</t>
  </si>
  <si>
    <t>5.1429321</t>
  </si>
  <si>
    <t>48.1042562</t>
  </si>
  <si>
    <t>5.1481333</t>
  </si>
  <si>
    <t>48.1124791</t>
  </si>
  <si>
    <t>5.1409211</t>
  </si>
  <si>
    <t>48.0904096</t>
  </si>
  <si>
    <t>5.1349555</t>
  </si>
  <si>
    <t>48.1060086</t>
  </si>
  <si>
    <t>5.1474075</t>
  </si>
  <si>
    <t>48.1065656</t>
  </si>
  <si>
    <t>5.1477137</t>
  </si>
  <si>
    <t>48.073046</t>
  </si>
  <si>
    <t>5.1469776</t>
  </si>
  <si>
    <t>48.5248788</t>
  </si>
  <si>
    <t>5.114921</t>
  </si>
  <si>
    <t>48.2226029</t>
  </si>
  <si>
    <t>4.8907636</t>
  </si>
  <si>
    <t>48.3210356</t>
  </si>
  <si>
    <t>5.2147039</t>
  </si>
  <si>
    <t>47.7809133</t>
  </si>
  <si>
    <t>5.6067936</t>
  </si>
  <si>
    <t>48.2972024</t>
  </si>
  <si>
    <t>5.1447986</t>
  </si>
  <si>
    <t>48.4427289</t>
  </si>
  <si>
    <t>5.1385305</t>
  </si>
  <si>
    <t>48.4417158</t>
  </si>
  <si>
    <t>5.1530976</t>
  </si>
  <si>
    <t>47.8490356</t>
  </si>
  <si>
    <t>5.3263826</t>
  </si>
  <si>
    <t>47.8684592</t>
  </si>
  <si>
    <t>5.3416006</t>
  </si>
  <si>
    <t>47.8621152</t>
  </si>
  <si>
    <t>5.3339636</t>
  </si>
  <si>
    <t>48.4805658</t>
  </si>
  <si>
    <t>4.7677317</t>
  </si>
  <si>
    <t>47.6787172</t>
  </si>
  <si>
    <t>5.2886512</t>
  </si>
  <si>
    <t>48.0286954</t>
  </si>
  <si>
    <t>5.3478367</t>
  </si>
  <si>
    <t>48.6434668</t>
  </si>
  <si>
    <t>4.9638164</t>
  </si>
  <si>
    <t>48.6443421</t>
  </si>
  <si>
    <t>4.9756334</t>
  </si>
  <si>
    <t>48.6469942</t>
  </si>
  <si>
    <t>4.9683225</t>
  </si>
  <si>
    <t>48.6386835</t>
  </si>
  <si>
    <t>4.9667119</t>
  </si>
  <si>
    <t>48.6387354</t>
  </si>
  <si>
    <t>4.9314835</t>
  </si>
  <si>
    <t>47.9994589</t>
  </si>
  <si>
    <t>5.4891777</t>
  </si>
  <si>
    <t>48.5056557</t>
  </si>
  <si>
    <t>4.941298</t>
  </si>
  <si>
    <t>48.5045749</t>
  </si>
  <si>
    <t>4.9411903</t>
  </si>
  <si>
    <t>type</t>
  </si>
  <si>
    <t>denom</t>
  </si>
  <si>
    <t>nom</t>
  </si>
  <si>
    <t>L-BASS</t>
  </si>
  <si>
    <t>Secteur Scolaire</t>
  </si>
  <si>
    <t>Site Internet</t>
  </si>
  <si>
    <t>courriel</t>
  </si>
  <si>
    <t>Adresse</t>
  </si>
  <si>
    <t>CP</t>
  </si>
  <si>
    <t xml:space="preserve"> Localité </t>
  </si>
  <si>
    <t>Référent</t>
  </si>
  <si>
    <t>Actions</t>
  </si>
  <si>
    <t>CLG MULTISITE ASFELD - CHATEAU POR</t>
  </si>
  <si>
    <t>SUD ARDEN.</t>
  </si>
  <si>
    <t>ASFELD-CHATEAU-PORCIEN</t>
  </si>
  <si>
    <t>https://sepia.ac-reims.fr/clg-asfed/-joomla-/</t>
  </si>
  <si>
    <t>ce.0081102E@ac-reims.fr</t>
  </si>
  <si>
    <t>3 RUE DU CHATEAU</t>
  </si>
  <si>
    <t>CLG EVA THOMÉ</t>
  </si>
  <si>
    <t>ATTIGNY-MACHAULT</t>
  </si>
  <si>
    <t>ce.0081100C@ac-reims.fr</t>
  </si>
  <si>
    <t>9 RUE VERLAINE</t>
  </si>
  <si>
    <t>08130</t>
  </si>
  <si>
    <t>CLG JULES FERRY</t>
  </si>
  <si>
    <t>VALL.MEUSE</t>
  </si>
  <si>
    <t>http://ent.clg-bogny.ac-reims.fr</t>
  </si>
  <si>
    <t>ce.0080105W@ac-reims.fr</t>
  </si>
  <si>
    <t>25 RUE BERNISSEAUX</t>
  </si>
  <si>
    <t>08120</t>
  </si>
  <si>
    <t>CLG CARIGNAN</t>
  </si>
  <si>
    <t>CHARLEV.-S</t>
  </si>
  <si>
    <t>CARIGNAN-MARGUT</t>
  </si>
  <si>
    <t>ce.0081099B@ac-reims.fr</t>
  </si>
  <si>
    <t>6 RUE FROIDE FONTAINE</t>
  </si>
  <si>
    <t>08110</t>
  </si>
  <si>
    <t>CLG JEAN MACE</t>
  </si>
  <si>
    <t>https://sepia.ac-reims.fr/clg-mace/-joomla-/</t>
  </si>
  <si>
    <t>ce.0080011U@ac-reims.fr</t>
  </si>
  <si>
    <t>1 RUE JEAN MACE</t>
  </si>
  <si>
    <t>08109</t>
  </si>
  <si>
    <t>CHARLEVILLE MEZIERES CEDEX</t>
  </si>
  <si>
    <t>CLG ARTHUR RIMBAUD</t>
  </si>
  <si>
    <t>http://sepia.ac-reims.fr/clg-rimbaud/-joomla-/</t>
  </si>
  <si>
    <t>ce.0080035V@ac-reims.fr</t>
  </si>
  <si>
    <t>20 QUAI CHARCOT</t>
  </si>
  <si>
    <t>08000</t>
  </si>
  <si>
    <t>CLG ROUGET DE LISLE</t>
  </si>
  <si>
    <t>http://sepia.ac-reims.fr/clg-delisle/-joomla-/</t>
  </si>
  <si>
    <t>ce.0080068F@ac-reims.fr</t>
  </si>
  <si>
    <t>RUE ROUGET DE LISLE</t>
  </si>
  <si>
    <t>CLG FRED SCAMARONI</t>
  </si>
  <si>
    <t>http://www.clg-scamaroni.ac-reims.fr/</t>
  </si>
  <si>
    <t>ce.0080079T@ac-reims.fr</t>
  </si>
  <si>
    <t>3 RUE FRED SCAMARONI</t>
  </si>
  <si>
    <t>08011</t>
  </si>
  <si>
    <t>CLG JEAN DE LA FONTAINE</t>
  </si>
  <si>
    <t>https://sepia.ac-reims.fr/clg-delafontaine/-joomla-/</t>
  </si>
  <si>
    <t>ce.0080829H@ac-reims.fr</t>
  </si>
  <si>
    <t>RUE JEAN DE LA FONTAINE</t>
  </si>
  <si>
    <t>CLG ROGER SALENGRO</t>
  </si>
  <si>
    <t>www.collegesalengro.fr</t>
  </si>
  <si>
    <t>ce.0080894D@ac-reims.fr</t>
  </si>
  <si>
    <t>2 BIS RUE DES MESANGES</t>
  </si>
  <si>
    <t>08002</t>
  </si>
  <si>
    <t>CLG LEO LAGRANGE</t>
  </si>
  <si>
    <t>ce.0080925M@ac-reims.fr</t>
  </si>
  <si>
    <t>42 RUE DE LA RONDE COUTURE</t>
  </si>
  <si>
    <t>CLG BAYARD</t>
  </si>
  <si>
    <t>https://sepia.ac-reims.fr/clg-bayard/-joomla-/</t>
  </si>
  <si>
    <t>ce.0080954U@ac-reims.fr</t>
  </si>
  <si>
    <t>7 RUE SAINT LOUIS</t>
  </si>
  <si>
    <t>CLG MARIE-HELENE CARDOT</t>
  </si>
  <si>
    <t>https://sites.google.com/site/clgdouzy/</t>
  </si>
  <si>
    <t>ce.0080016Z@ac-reims.fr</t>
  </si>
  <si>
    <t>26 RUE RAOUL PAGNIER</t>
  </si>
  <si>
    <t>CLG LES AURAINS</t>
  </si>
  <si>
    <t>https://ent.clg-fumay.ac-reims.fr/</t>
  </si>
  <si>
    <t>ce.0080017A@ac-reims.fr</t>
  </si>
  <si>
    <t>27 RUE ANATOLE FRANCE</t>
  </si>
  <si>
    <t>08170</t>
  </si>
  <si>
    <t>CLG DE GIVET</t>
  </si>
  <si>
    <t>ce.0080948M@ac-reims.fr</t>
  </si>
  <si>
    <t>15 RUE BOUSY</t>
  </si>
  <si>
    <t>08600</t>
  </si>
  <si>
    <t>CLG GRANDPRE</t>
  </si>
  <si>
    <t>GRANDPRE-BUZANCY</t>
  </si>
  <si>
    <t>http://sepia.ac-reims.fr/clg-grandpre/-spip-/</t>
  </si>
  <si>
    <t>ce.0081096Y@ac-reims.fr</t>
  </si>
  <si>
    <t>47 RUE DES QUATRE FRERES TELLIER</t>
  </si>
  <si>
    <t>08250</t>
  </si>
  <si>
    <t>CLG DE LA RETOURNE</t>
  </si>
  <si>
    <t>http://sepia.ac-reims.fr/clg-juniville/-spip-/</t>
  </si>
  <si>
    <t>ce.0080021E@ac-reims.fr</t>
  </si>
  <si>
    <t>19 RUE DES ECOLES</t>
  </si>
  <si>
    <t>08310</t>
  </si>
  <si>
    <t>CLG LES DEUX VALLEES</t>
  </si>
  <si>
    <t>ce.0080827F@ac-reims.fr</t>
  </si>
  <si>
    <t>RUE VOLTAIRE</t>
  </si>
  <si>
    <t>08800</t>
  </si>
  <si>
    <t>CLG DU VAL DE MEUSE</t>
  </si>
  <si>
    <t>http://sepia.ac-reims.fr/clg-val-de-meuse/-spip-/</t>
  </si>
  <si>
    <t>ce.0080896F@ac-reims.fr</t>
  </si>
  <si>
    <t>RUE ESCADRILLE NORMANDIE NIEMEN</t>
  </si>
  <si>
    <t>08160</t>
  </si>
  <si>
    <t>CLG JEAN ROGISSART</t>
  </si>
  <si>
    <t>http://sepia.ac-reims.fr/clg-nouzonville/-spip-/</t>
  </si>
  <si>
    <t>ce.0080036W@ac-reims.fr</t>
  </si>
  <si>
    <t>9 RUE BARA</t>
  </si>
  <si>
    <t>08700</t>
  </si>
  <si>
    <t>CLG RAUCOURT</t>
  </si>
  <si>
    <t>MOUZON-RAUCOURT-ET-FLABA</t>
  </si>
  <si>
    <t>http://sepia.ac-reims.fr/clg-raucourt/-joomla-/</t>
  </si>
  <si>
    <t>ce.0081103F@ac-reims.fr</t>
  </si>
  <si>
    <t>RUE DU FOND DE VILLERS</t>
  </si>
  <si>
    <t>08450</t>
  </si>
  <si>
    <t>CLG ROBERT DE SORBON</t>
  </si>
  <si>
    <t>ce.0080897G@ac-reims.fr</t>
  </si>
  <si>
    <t>1 RUE ETIENNE DOLET</t>
  </si>
  <si>
    <t>08300</t>
  </si>
  <si>
    <t>CLG GEORGE SAND</t>
  </si>
  <si>
    <t>ce.0080949N@ac-reims.fr</t>
  </si>
  <si>
    <t>640 RUE ROCHE DES DIALES</t>
  </si>
  <si>
    <t>08500</t>
  </si>
  <si>
    <t>CLG DU BLANC MARAIS</t>
  </si>
  <si>
    <t>http://sepia.ac-reims.fr/clg-rimogne/-jomla-/</t>
  </si>
  <si>
    <t>ce.0080042C@ac-reims.fr</t>
  </si>
  <si>
    <t>152 RUE DES BOUILLEAUX</t>
  </si>
  <si>
    <t>08150</t>
  </si>
  <si>
    <t>CLG ANDRÉE VIÉNOT</t>
  </si>
  <si>
    <t>ROCROI-MAUBERT-FONTAINE</t>
  </si>
  <si>
    <t>ce.0081098A@ac-reims.fr</t>
  </si>
  <si>
    <t>23 RUE DU 18 JUIN</t>
  </si>
  <si>
    <t>CLG VALLIERE</t>
  </si>
  <si>
    <t>http://sepia.ac-reims.fr/clg-sault-les-rethel/-joomla-/</t>
  </si>
  <si>
    <t>ce.0080909V@ac-reims.fr</t>
  </si>
  <si>
    <t>771 RUE DE PERTHES</t>
  </si>
  <si>
    <t>CLG ELISABETH DE NASSAU</t>
  </si>
  <si>
    <t>http://xxi.ac-reims.fr/clg-Nassau</t>
  </si>
  <si>
    <t>ce.0080046G@ac-reims.fr</t>
  </si>
  <si>
    <t>PLACE NASSAU</t>
  </si>
  <si>
    <t>08200</t>
  </si>
  <si>
    <t>CLG LE LAC</t>
  </si>
  <si>
    <t>http://sepia.ac-reims.fr/clg-le-lac/-joomla-/</t>
  </si>
  <si>
    <t>ce.0080826E@ac-reims.fr</t>
  </si>
  <si>
    <t>BOULEVARD DE LATTRE DE TASSIGNY</t>
  </si>
  <si>
    <t>CLG TURENNE</t>
  </si>
  <si>
    <t>www.clgturenne.fr</t>
  </si>
  <si>
    <t>ce.0080910W@ac-reims.fr</t>
  </si>
  <si>
    <t>21 PLACE CRUSSY</t>
  </si>
  <si>
    <t>SIGNY-L'ABBAYE-CHAUMONT-PORCIEN</t>
  </si>
  <si>
    <t>http://sepia.ac-reims.fr/clg-signy-abbaye/-joomla-/</t>
  </si>
  <si>
    <t>ce.0081104G@ac-reims.fr</t>
  </si>
  <si>
    <t>08460</t>
  </si>
  <si>
    <t>CLG MULTISITE SIGNY-LE-PETIT-LIART</t>
  </si>
  <si>
    <t>SIGNY-LE-PETIT-LIART</t>
  </si>
  <si>
    <t>http://sepia.ac-reims.fr/clg-signy-liart/-joomla</t>
  </si>
  <si>
    <t>ce.0081105H@ac-reims.fr</t>
  </si>
  <si>
    <t>08380</t>
  </si>
  <si>
    <t>CLG JULES LEROUX</t>
  </si>
  <si>
    <t>ce.0081001V@ac-reims.fr</t>
  </si>
  <si>
    <t>RUE JULES FERRY</t>
  </si>
  <si>
    <t>CLG CHARLES BRUNEAU</t>
  </si>
  <si>
    <t>www.clg-vireux-wallerand.ac-reims.fr</t>
  </si>
  <si>
    <t>ce.0080052N@ac-reims.fr</t>
  </si>
  <si>
    <t>10 RUE DE LA CAMPAGNE</t>
  </si>
  <si>
    <t>08320</t>
  </si>
  <si>
    <t>CLG PAUL DROUOT</t>
  </si>
  <si>
    <t>VOUZIERS-LE CHESNE</t>
  </si>
  <si>
    <t>https://sepia.ac-reims.fr/clg-vouziers/-joomla-/</t>
  </si>
  <si>
    <t>ce.0081097Z@ac-reims.fr</t>
  </si>
  <si>
    <t>RUE DE LA FUSION</t>
  </si>
  <si>
    <t>08400</t>
  </si>
  <si>
    <t>CLG PASTEUR</t>
  </si>
  <si>
    <t>VRIGNE-AUX-BOIS</t>
  </si>
  <si>
    <t>http://sepia.ac-reims.fr/clg-vrigne/-wp-/</t>
  </si>
  <si>
    <t>ce.0080839U@ac-reims.fr</t>
  </si>
  <si>
    <t>3 RUE PASTEUR</t>
  </si>
  <si>
    <t>AIX EN OTHE</t>
  </si>
  <si>
    <t>ce.0100806X@ac-reims.fr</t>
  </si>
  <si>
    <t>8 RUE DE NERESHEIM</t>
  </si>
  <si>
    <t>10160</t>
  </si>
  <si>
    <t>CLG DE LA VOIE CHATELAINE</t>
  </si>
  <si>
    <t>ARCIS/AUBE</t>
  </si>
  <si>
    <t>sepia.ac-reims.fr/clg-arcis</t>
  </si>
  <si>
    <t>ce.0100665U@ac-reims.fr</t>
  </si>
  <si>
    <t>13 RUE DE BRIENNE</t>
  </si>
  <si>
    <t>10700</t>
  </si>
  <si>
    <t>CLG GASTON BACHELARD</t>
  </si>
  <si>
    <t>BAR/AUBE</t>
  </si>
  <si>
    <t>ce.0100902B@ac-reims.fr</t>
  </si>
  <si>
    <t>33 RUE GASTON BACHELARD</t>
  </si>
  <si>
    <t>10200</t>
  </si>
  <si>
    <t>CLG PAUL PORTIER</t>
  </si>
  <si>
    <t>BAR/SEINE</t>
  </si>
  <si>
    <t>http://www.college-paul-portier.fr</t>
  </si>
  <si>
    <t>ce.0100005B@ac-reims.fr</t>
  </si>
  <si>
    <t>2 RUE DU 14 JUILLET</t>
  </si>
  <si>
    <t>CLG MAX HUTIN</t>
  </si>
  <si>
    <t>http://sepia.ac-reims.fr/clg-bouilly/-spip-/</t>
  </si>
  <si>
    <t>ce.0100765C@ac-reims.fr</t>
  </si>
  <si>
    <t>40 RUE DU BOIS</t>
  </si>
  <si>
    <t>CLG JULIEN REGNIER</t>
  </si>
  <si>
    <t>BRIENNE-LE-CHAT</t>
  </si>
  <si>
    <t>xxi.ac-reims.fr/clg-brienne/</t>
  </si>
  <si>
    <t>ce.0100007D@ac-reims.fr</t>
  </si>
  <si>
    <t>13 RUE J REGNIER</t>
  </si>
  <si>
    <t>10500</t>
  </si>
  <si>
    <t>CLG AMADIS JAMYN</t>
  </si>
  <si>
    <t>www.college-chaource.fr</t>
  </si>
  <si>
    <t>ce.0100008E@ac-reims.fr</t>
  </si>
  <si>
    <t>19 RUE DE LA CORDELIERE</t>
  </si>
  <si>
    <t>CLG EUGENE BELGRAND</t>
  </si>
  <si>
    <t>ce.0100010G@ac-reims.fr</t>
  </si>
  <si>
    <t>RUE DENFERT ROCHEREAU</t>
  </si>
  <si>
    <t>10130</t>
  </si>
  <si>
    <t>CLG ALBERT CAMUS</t>
  </si>
  <si>
    <t>http://site.camus.free.fr/</t>
  </si>
  <si>
    <t>ce.0100009F@ac-reims.fr</t>
  </si>
  <si>
    <t>46 AVENUE JEAN JAURES</t>
  </si>
  <si>
    <t>10602</t>
  </si>
  <si>
    <t>CLG PIERRE BROSSOLETTE</t>
  </si>
  <si>
    <t>ce.0100807Y@ac-reims.fr</t>
  </si>
  <si>
    <t>116 RUE DU GENERAL SARRAIL</t>
  </si>
  <si>
    <t>10601</t>
  </si>
  <si>
    <t>CLG CHARLES DELAUNAY</t>
  </si>
  <si>
    <t>LUSIGNY/BARSE</t>
  </si>
  <si>
    <t>ce.0100033G@ac-reims.fr</t>
  </si>
  <si>
    <t>29 RUE CHARLES DELAUNAY</t>
  </si>
  <si>
    <t>CLG JEAN MOULIN</t>
  </si>
  <si>
    <t>ROMILLY</t>
  </si>
  <si>
    <t>ce.0100011H@ac-reims.fr</t>
  </si>
  <si>
    <t>11 RUE JEAN MOULIN</t>
  </si>
  <si>
    <t>CLG PIERRE LABONDE</t>
  </si>
  <si>
    <t>MERY/SEINE</t>
  </si>
  <si>
    <t>http://sepia.ac-reims.fr/clg-mery/-spip-/</t>
  </si>
  <si>
    <t>ce.0100785Z@ac-reims.fr</t>
  </si>
  <si>
    <t>13 RUE PIERRE LABONDE</t>
  </si>
  <si>
    <t>CLG JEAN JAURES</t>
  </si>
  <si>
    <t>NOGENT/SEINE</t>
  </si>
  <si>
    <t>ce.0100786A@ac-reims.fr</t>
  </si>
  <si>
    <t>6 RUE JEAN JAURES</t>
  </si>
  <si>
    <t>10400</t>
  </si>
  <si>
    <t>CLG DES ROISES</t>
  </si>
  <si>
    <t>http://sepia.ac-reims.fr/clg-piney/-joomla-/</t>
  </si>
  <si>
    <t>ce.0100013K@ac-reims.fr</t>
  </si>
  <si>
    <t>4 RUE DU STADE</t>
  </si>
  <si>
    <t>CLG EUREKA</t>
  </si>
  <si>
    <t>http://sepia.ac-reims.fr/clg-pont-ste-marie/-spip-/</t>
  </si>
  <si>
    <t>ce.0101031S@ac-reims.fr</t>
  </si>
  <si>
    <t>50 RUE ANATOLE FRANCE</t>
  </si>
  <si>
    <t>CLG PAUL LANGEVIN</t>
  </si>
  <si>
    <t>ROMILLY/SEINE</t>
  </si>
  <si>
    <t>http://sepia.ac-reims.fr/clg-langevin/-spip-/</t>
  </si>
  <si>
    <t>ce.0100787B@ac-reims.fr</t>
  </si>
  <si>
    <t>26 RUE JULIAN GRIMAU</t>
  </si>
  <si>
    <t>CLG LE NOYER MARCHAND</t>
  </si>
  <si>
    <t>https://sepia.ac-reims.fr/clg-marchand/-spip-/</t>
  </si>
  <si>
    <t>ce.0100905E@ac-reims.fr</t>
  </si>
  <si>
    <t>2 ALLÉE MONTESQUIEU</t>
  </si>
  <si>
    <t>10103</t>
  </si>
  <si>
    <t>CLG DE LA VILLENEUVE</t>
  </si>
  <si>
    <t>ce.0100019S@ac-reims.fr</t>
  </si>
  <si>
    <t>3 AVENUE CHARLES DE REFUGE</t>
  </si>
  <si>
    <t>10431</t>
  </si>
  <si>
    <t>http://sepia.ac-reims.fr/clg-pu-ste-savine</t>
  </si>
  <si>
    <t>ce.0100664T@ac-reims.fr</t>
  </si>
  <si>
    <t>14 AVENUE GABRIEL THIERRY</t>
  </si>
  <si>
    <t>10603</t>
  </si>
  <si>
    <t>CLG BEURNONVILLE</t>
  </si>
  <si>
    <t>www.college-beurnonville.fr</t>
  </si>
  <si>
    <t>ce.0100031E@ac-reims.fr</t>
  </si>
  <si>
    <t>58 RUE TURENNE</t>
  </si>
  <si>
    <t>10026</t>
  </si>
  <si>
    <t>CLG LES JACOBINS</t>
  </si>
  <si>
    <t>http://sepia.ac-reims.fr/clg-les-jacobins</t>
  </si>
  <si>
    <t>ce.0100038M@ac-reims.fr</t>
  </si>
  <si>
    <t>35 RUE CHARLES GROS</t>
  </si>
  <si>
    <t>CLG MARIE CURIE</t>
  </si>
  <si>
    <t>http://sepia.ac-reims.fr/clg-curie/-joomla-/</t>
  </si>
  <si>
    <t>ce.0100081J@ac-reims.fr</t>
  </si>
  <si>
    <t>4 RUE MARIE CURIE</t>
  </si>
  <si>
    <t>10000</t>
  </si>
  <si>
    <t>CLG PIERRE ET FRANCOIS PITHOU</t>
  </si>
  <si>
    <t>https://sepia.ac-reims.fr/clg-pithou/-joomla-/</t>
  </si>
  <si>
    <t>ce.0100947A@ac-reims.fr</t>
  </si>
  <si>
    <t>RUE DU COLONEL ALAGIRAUDE</t>
  </si>
  <si>
    <t>CLG NICOLAS BOURBON</t>
  </si>
  <si>
    <t>VENDEUVRE/BARSE</t>
  </si>
  <si>
    <t>ce.0100028B@ac-reims.fr</t>
  </si>
  <si>
    <t>PROMENADE DU PARC</t>
  </si>
  <si>
    <t>CLG DU MAZELOT</t>
  </si>
  <si>
    <t>htt://sepia.ac-reims.fr/clg/anglure/</t>
  </si>
  <si>
    <t>ce.0510001Z@ac-reims.fr</t>
  </si>
  <si>
    <t>RUE DU MAZELOT</t>
  </si>
  <si>
    <t>51260</t>
  </si>
  <si>
    <t>CLG SAINT-EXUPERY</t>
  </si>
  <si>
    <t>htt://sepia.ac-reims.fr/clg-avize/-spip-/</t>
  </si>
  <si>
    <t>ce.0510002A@ac-reims.fr</t>
  </si>
  <si>
    <t>SQUARE ST EXUPERY</t>
  </si>
  <si>
    <t>51190</t>
  </si>
  <si>
    <t>CLG YVETTE LUNDY</t>
  </si>
  <si>
    <t>AY</t>
  </si>
  <si>
    <t>http://sepia.ac-reims.fr/clg-ay/-spip-/</t>
  </si>
  <si>
    <t>ce.0511432E@ac-reims.fr</t>
  </si>
  <si>
    <t>ESPLANADE GEORGES POMPIDOU</t>
  </si>
  <si>
    <t>CLG GEORGES CHARPAK</t>
  </si>
  <si>
    <t>ce.0511326P@ac-reims.fr</t>
  </si>
  <si>
    <t>ESPLANADE JEAN MONNET</t>
  </si>
  <si>
    <t>51110</t>
  </si>
  <si>
    <t>CLG VICTOR DURUY</t>
  </si>
  <si>
    <t>CHALONS</t>
  </si>
  <si>
    <t>CHALONS CHAMPAG</t>
  </si>
  <si>
    <t>http://portail.college-duruy.fr</t>
  </si>
  <si>
    <t>ce.0510010J@ac-reims.fr</t>
  </si>
  <si>
    <t>2 RUE DAGONET</t>
  </si>
  <si>
    <t>51038</t>
  </si>
  <si>
    <t>CHALONS EN CHAMPAGNE CEDEX</t>
  </si>
  <si>
    <t>CLG PERROT D ABLANCOURT</t>
  </si>
  <si>
    <t>http://sepia.ac-reims.fr/clg-ablancourt/-spip-/</t>
  </si>
  <si>
    <t>ce.0510011K@ac-reims.fr</t>
  </si>
  <si>
    <t>1 RUE DU PROFESSEUR LANGEVIN</t>
  </si>
  <si>
    <t>51000</t>
  </si>
  <si>
    <t xml:space="preserve">CHALONS EN CHAMPAGNE      </t>
  </si>
  <si>
    <t>CLG NICOLAS APPERT</t>
  </si>
  <si>
    <t>ce.0511083A@ac-reims.fr</t>
  </si>
  <si>
    <t>15 RUE ORADOUR</t>
  </si>
  <si>
    <t>CLG PIERRE DE COUBERTIN</t>
  </si>
  <si>
    <t>http://sepia.ac-reims.fr/clg-cormontreuil/-joomla-/</t>
  </si>
  <si>
    <t>ce.0511961E@ac-reims.fr</t>
  </si>
  <si>
    <t>1 RUE PIERRE BEREGOVOY</t>
  </si>
  <si>
    <t>51679</t>
  </si>
  <si>
    <t>CLG CLAUDE-NICOLAS LEDOUX</t>
  </si>
  <si>
    <t>http://sepia.ac-reims.fr/clg-dormans/-spip-/</t>
  </si>
  <si>
    <t>ce.0511258R@ac-reims.fr</t>
  </si>
  <si>
    <t>45 RUE DU FAUBOURG DE CHAVENAY</t>
  </si>
  <si>
    <t>51700</t>
  </si>
  <si>
    <t>CLG JEAN MONNET</t>
  </si>
  <si>
    <t>http://etab.ac-reims.fr/jean-monnet/</t>
  </si>
  <si>
    <t>ce.0510016R@ac-reims.fr</t>
  </si>
  <si>
    <t>51200</t>
  </si>
  <si>
    <t>CLG COTE LEGRIS</t>
  </si>
  <si>
    <t>www.clg-cote-legris.ac-reims.fr</t>
  </si>
  <si>
    <t>ce.0511189R@ac-reims.fr</t>
  </si>
  <si>
    <t>9 AVENUE DE MARDEUIL</t>
  </si>
  <si>
    <t>51331</t>
  </si>
  <si>
    <t>CLG TERRES ROUGES</t>
  </si>
  <si>
    <t>http://sepia.ac-reims.fr/clg.terres.rouges/-wp-/</t>
  </si>
  <si>
    <t>ce.0511327R@ac-reims.fr</t>
  </si>
  <si>
    <t>AVENUE DU GENERAL MARGUERITTE</t>
  </si>
  <si>
    <t>CLG DU GRAND MORIN</t>
  </si>
  <si>
    <t>http://sepia.ac-reims.fr/clg-esternay/-spip-/</t>
  </si>
  <si>
    <t>ce.0511567B@ac-reims.fr</t>
  </si>
  <si>
    <t>6 RUE BERTHELOT</t>
  </si>
  <si>
    <t>51310</t>
  </si>
  <si>
    <t>CLG LOUIS GRIGNON</t>
  </si>
  <si>
    <t>ce.0511472Y@ac-reims.fr</t>
  </si>
  <si>
    <t>2 RUE LOUIS GRIGNON</t>
  </si>
  <si>
    <t>51510</t>
  </si>
  <si>
    <t>CLG STEPHANE MALLARME</t>
  </si>
  <si>
    <t>FERE-CHAMPEN.</t>
  </si>
  <si>
    <t>https://sepia.ac-reims.fr/clg-fere/-spip-/</t>
  </si>
  <si>
    <t>ce.0510022X@ac-reims.fr</t>
  </si>
  <si>
    <t>55 RUE FREROT</t>
  </si>
  <si>
    <t>CLG THIBAUD DE CHAMPAGNE</t>
  </si>
  <si>
    <t>http://sepia.ac-reims.fr/clg-de-champagne/-spip-/</t>
  </si>
  <si>
    <t>ce.0511188P@ac-reims.fr</t>
  </si>
  <si>
    <t>16 AVENUE DU BOIS DES AMOURETTES</t>
  </si>
  <si>
    <t>51170</t>
  </si>
  <si>
    <t>CLG PIERRE-GILLES DE GENNES</t>
  </si>
  <si>
    <t>VITRY LE F.</t>
  </si>
  <si>
    <t>www.collegepierregillesdegennes.fr</t>
  </si>
  <si>
    <t>ce.0511474A@ac-reims.fr</t>
  </si>
  <si>
    <t>RUE MARCEL ALIN</t>
  </si>
  <si>
    <t>51300</t>
  </si>
  <si>
    <t>CLG RAYMOND SIROT</t>
  </si>
  <si>
    <t>http://sepia.ac-reims.fr/clg-gueux/-spip-/</t>
  </si>
  <si>
    <t>ce.0511564Y@ac-reims.fr</t>
  </si>
  <si>
    <t>9 RUE DU MOUTIER</t>
  </si>
  <si>
    <t>CLG PROFESSEUR NICAISE</t>
  </si>
  <si>
    <t>https://sepia.ac-reims.fr/clg-mareuil/-sipp-/</t>
  </si>
  <si>
    <t>ce.0510028D@ac-reims.fr</t>
  </si>
  <si>
    <t>RUE DU PROFESSEUR NICAISE</t>
  </si>
  <si>
    <t>CLG DE LA BRIE CHAMPENOISE</t>
  </si>
  <si>
    <t>ce.0510026B@ac-reims.fr</t>
  </si>
  <si>
    <t>CLG DE MONTMORT-LUCY</t>
  </si>
  <si>
    <t>MONTMORT</t>
  </si>
  <si>
    <t>ce.0510027C@ac-reims.fr</t>
  </si>
  <si>
    <t>60 RUE DE LA LIBERATION</t>
  </si>
  <si>
    <t>51270</t>
  </si>
  <si>
    <t>CLG HENRI GUILLAUMET</t>
  </si>
  <si>
    <t>MOURMELON-LE-G.</t>
  </si>
  <si>
    <t>ce.0510029E@ac-reims.fr</t>
  </si>
  <si>
    <t>20 RUE SAINT EXUPERY</t>
  </si>
  <si>
    <t>51400</t>
  </si>
  <si>
    <t>CLG PIERRE SOUVERVILLE</t>
  </si>
  <si>
    <t>PONTFAVERGER</t>
  </si>
  <si>
    <t>ce.0510030F@ac-reims.fr</t>
  </si>
  <si>
    <t>2 RUE DE NAYEUX</t>
  </si>
  <si>
    <t>51490</t>
  </si>
  <si>
    <t>PONTFAVERGER MORONVILLIERS</t>
  </si>
  <si>
    <t>CLG COLBERT</t>
  </si>
  <si>
    <t>ce.0510044W@ac-reims.fr</t>
  </si>
  <si>
    <t>56 RUE DU DR SCHWEITZER</t>
  </si>
  <si>
    <t>51096</t>
  </si>
  <si>
    <t>CLG UNIVERSITE</t>
  </si>
  <si>
    <t>http://xxi.ac-reims.fr/clg-université/</t>
  </si>
  <si>
    <t>ce.0511084B@ac-reims.fr</t>
  </si>
  <si>
    <t>20 RUE DE L UNIVERSITE</t>
  </si>
  <si>
    <t>51100</t>
  </si>
  <si>
    <t>CLG ROBERT SCHUMAN</t>
  </si>
  <si>
    <t>ce.0511085C@ac-reims.fr</t>
  </si>
  <si>
    <t>1 RUE BERTRAND DE MUN</t>
  </si>
  <si>
    <t>CLG PAUL FORT</t>
  </si>
  <si>
    <t>http://sepia.ac-reims.fr/clg-paul-fort/-spip-/</t>
  </si>
  <si>
    <t>ce.0511108C@ac-reims.fr</t>
  </si>
  <si>
    <t>141 RUE DE LOUVOIS</t>
  </si>
  <si>
    <t>CLG SAINT-REMI</t>
  </si>
  <si>
    <t>ce.0511179E@ac-reims.fr</t>
  </si>
  <si>
    <t>2 RUE NICOLAS ROLAND</t>
  </si>
  <si>
    <t>CLG TROIS FONTAINES</t>
  </si>
  <si>
    <t>ce.0511214T@ac-reims.fr</t>
  </si>
  <si>
    <t>247 RUE PAUL VAILLANT COUTURIER</t>
  </si>
  <si>
    <t>CLG JOLIOT-CURIE</t>
  </si>
  <si>
    <t>http://etab.ac-reims.fr/clg-joliot-curie-reims/-joomla-/</t>
  </si>
  <si>
    <t>ce.0511251H@ac-reims.fr</t>
  </si>
  <si>
    <t>2 RUE JOLIOT CURIE</t>
  </si>
  <si>
    <t>CLG FRANCOIS LEGROS</t>
  </si>
  <si>
    <t>www.clg-f-legros.fr</t>
  </si>
  <si>
    <t>ce.0511254L@ac-reims.fr</t>
  </si>
  <si>
    <t>2 RUE FRANCOIS LEGROS</t>
  </si>
  <si>
    <t>CLG MARYSE BASTIE</t>
  </si>
  <si>
    <t>ce.0511470W@ac-reims.fr</t>
  </si>
  <si>
    <t>56 RUE LEON FAUCHER</t>
  </si>
  <si>
    <t>51068</t>
  </si>
  <si>
    <t>http://clg.p.brossolette.free.fr</t>
  </si>
  <si>
    <t>ce.0511531M@ac-reims.fr</t>
  </si>
  <si>
    <t>7 RUE ROLAND DORGELES</t>
  </si>
  <si>
    <t>CLG GEORGES BRAQUE</t>
  </si>
  <si>
    <t>http://www.college-braque.fr/</t>
  </si>
  <si>
    <t>ce.0511802G@ac-reims.fr</t>
  </si>
  <si>
    <t>3 RUE ADRIEN SENECHAL</t>
  </si>
  <si>
    <t>CLG LA SOURCE</t>
  </si>
  <si>
    <t>RILLY-LA-MONT.</t>
  </si>
  <si>
    <t>http://sepia.ac-reims.fr/clg-rilly/-spip-/</t>
  </si>
  <si>
    <t>ce.0510048A@ac-reims.fr</t>
  </si>
  <si>
    <t>RUE DES ROZAIS</t>
  </si>
  <si>
    <t>51500</t>
  </si>
  <si>
    <t>CLG JEAN-BAPTISTE DROUET</t>
  </si>
  <si>
    <t>STE-MENEHOULD</t>
  </si>
  <si>
    <t>ce.0511191T@ac-reims.fr</t>
  </si>
  <si>
    <t>1 ROUTE ROYALE</t>
  </si>
  <si>
    <t>51801</t>
  </si>
  <si>
    <t>https://sepia.ac-reims.fr/clg-st-memmie/-spip-/</t>
  </si>
  <si>
    <t>ce.0511216V@ac-reims.fr</t>
  </si>
  <si>
    <t>122 AVENUE JACQUES SIMON</t>
  </si>
  <si>
    <t>51470</t>
  </si>
  <si>
    <t>ce.0510051D@ac-reims.fr</t>
  </si>
  <si>
    <t>1 RUE MARCEL LADIESSE</t>
  </si>
  <si>
    <t>51220</t>
  </si>
  <si>
    <t>CLG LOUIS PASTEUR</t>
  </si>
  <si>
    <t>SERMAIZE-LES-B.</t>
  </si>
  <si>
    <t>www.clg-sermaize.fr</t>
  </si>
  <si>
    <t>ce.0510052E@ac-reims.fr</t>
  </si>
  <si>
    <t>7 RUE DU DOCTEUR FRITSCH</t>
  </si>
  <si>
    <t>CLG LA FONTAINE DU VE</t>
  </si>
  <si>
    <t>http://citescolaire.fontaine-du-ve.com/</t>
  </si>
  <si>
    <t>ce.0510054G@ac-reims.fr</t>
  </si>
  <si>
    <t>AVENUE DE LA FONTAINE DU VE</t>
  </si>
  <si>
    <t>51122</t>
  </si>
  <si>
    <t>http://sepia.ac-reims.fr/clg-pasteur/-spip-/</t>
  </si>
  <si>
    <t>ce.0510056J@ac-reims.fr</t>
  </si>
  <si>
    <t>3 RUE DU COLLEGE</t>
  </si>
  <si>
    <t>51601</t>
  </si>
  <si>
    <t>CLG PAULETTE BILLA</t>
  </si>
  <si>
    <t>http://sepia.ac-reims.fr/clg-tinqueux/-spip-/</t>
  </si>
  <si>
    <t>ce.0511187N@ac-reims.fr</t>
  </si>
  <si>
    <t>RUE KLEBER</t>
  </si>
  <si>
    <t>CLG EUSTACHE DESCHAMPS</t>
  </si>
  <si>
    <t>ce.0510059M@ac-reims.fr</t>
  </si>
  <si>
    <t>49 AVENUE BAMMENTAL</t>
  </si>
  <si>
    <t>51130</t>
  </si>
  <si>
    <t>CLG PAUL ELUARD</t>
  </si>
  <si>
    <t>http://sepia.ac-reims.fr/clg-verzy/-spip-/</t>
  </si>
  <si>
    <t>ce.0510060N@ac-reims.fr</t>
  </si>
  <si>
    <t>14 RUE IRENEE GASS</t>
  </si>
  <si>
    <t>CLG LES INDES</t>
  </si>
  <si>
    <t>ce.0511256N@ac-reims.fr</t>
  </si>
  <si>
    <t>1 ESPLANADE TAUBERBISCHOFSHEIM</t>
  </si>
  <si>
    <t>CLG VIEUX PORT</t>
  </si>
  <si>
    <t>www.clg-vieux-port.ac-reims.fr</t>
  </si>
  <si>
    <t>ce.0511476C@ac-reims.fr</t>
  </si>
  <si>
    <t>RUE DU VIEUX PORT</t>
  </si>
  <si>
    <t>CLG LEONARD DE VINCI</t>
  </si>
  <si>
    <t>http://sepia.ac-reims.fr/clg-witry/</t>
  </si>
  <si>
    <t>ce.0512014M@ac-reims.fr</t>
  </si>
  <si>
    <t>51420</t>
  </si>
  <si>
    <t>CLG MONTMORENCY</t>
  </si>
  <si>
    <t>BOURBONNE-LES-B</t>
  </si>
  <si>
    <t>http://www.college-montmorency.fr</t>
  </si>
  <si>
    <t>ce.0520706K@ac-reims.fr</t>
  </si>
  <si>
    <t>RUE CONSTANTIN WEYER</t>
  </si>
  <si>
    <t>52400</t>
  </si>
  <si>
    <t>CLG LOUIS BRUNTZ</t>
  </si>
  <si>
    <t>BOURMONT</t>
  </si>
  <si>
    <t>http://sepia.ac-reims.fr/clg-bourmont/-joomla-/</t>
  </si>
  <si>
    <t>ce.0520004X@ac-reims.fr</t>
  </si>
  <si>
    <t>5 RUE DE VERDUN</t>
  </si>
  <si>
    <t>52150</t>
  </si>
  <si>
    <t>CLG HENRI VINCENOT</t>
  </si>
  <si>
    <t>ce.0520794F@ac-reims.fr</t>
  </si>
  <si>
    <t>19 RUE DES ADIEUX</t>
  </si>
  <si>
    <t>52600</t>
  </si>
  <si>
    <t>CLG AMIRAL DENIS DECRES</t>
  </si>
  <si>
    <t>http://collegedenisdecres.fr</t>
  </si>
  <si>
    <t>ce.0520006Z@ac-reims.fr</t>
  </si>
  <si>
    <t>38 RUE DU COLLEGE</t>
  </si>
  <si>
    <t>CLG LOUISE MICHEL</t>
  </si>
  <si>
    <t>ce.0520039K@ac-reims.fr</t>
  </si>
  <si>
    <t>12 RUE YOURI GAGARINE</t>
  </si>
  <si>
    <t>52011</t>
  </si>
  <si>
    <t>CLG CAMILLE SAINT-SAENS</t>
  </si>
  <si>
    <t>ce.0520733P@ac-reims.fr</t>
  </si>
  <si>
    <t>48 RUE VICTOIRE DE LA MARNE</t>
  </si>
  <si>
    <t>52014</t>
  </si>
  <si>
    <t>CLG LA ROCHOTTE</t>
  </si>
  <si>
    <t>www.clg-rochotte.ac-reims.fr</t>
  </si>
  <si>
    <t>ce.0520737U@ac-reims.fr</t>
  </si>
  <si>
    <t>5 RUE BLAISE PASCAL</t>
  </si>
  <si>
    <t>52904</t>
  </si>
  <si>
    <t>CLG RENE ROLLIN</t>
  </si>
  <si>
    <t>ST DIZIER</t>
  </si>
  <si>
    <t>http://sepia.ac-reims.fr/clg-chevillon</t>
  </si>
  <si>
    <t>ce.0520842H@ac-reims.fr</t>
  </si>
  <si>
    <t>24 RUE DU BAS DU BAN</t>
  </si>
  <si>
    <t>52170</t>
  </si>
  <si>
    <t>CLG COLOMBEY LES DEUX ÉGLISES</t>
  </si>
  <si>
    <t>COLOMBEY-LES-D.</t>
  </si>
  <si>
    <t>http://sepia.ac-reims.fr/clg-colombey/-spip-/</t>
  </si>
  <si>
    <t>ce.0520814C@ac-reims.fr</t>
  </si>
  <si>
    <t>RUE PISSELOUP</t>
  </si>
  <si>
    <t>52330</t>
  </si>
  <si>
    <t>DOULAINCOURT</t>
  </si>
  <si>
    <t>ce.0520014H@ac-reims.fr</t>
  </si>
  <si>
    <t>RUE DE LA CROIX CHAUFFOUR</t>
  </si>
  <si>
    <t>52270</t>
  </si>
  <si>
    <t>CLG DES TROIS PROVINCES</t>
  </si>
  <si>
    <t>FAYL LA FORET</t>
  </si>
  <si>
    <t>ce.0520017L@ac-reims.fr</t>
  </si>
  <si>
    <t>RUE DES NOUOTTES</t>
  </si>
  <si>
    <t>CLG MARIE CALVES</t>
  </si>
  <si>
    <t>ce.0520018M@ac-reims.fr</t>
  </si>
  <si>
    <t>43 RUE MAURICE PAILLOT</t>
  </si>
  <si>
    <t>52320</t>
  </si>
  <si>
    <t>CLG CRESSOT</t>
  </si>
  <si>
    <t>ce.0520822L@ac-reims.fr</t>
  </si>
  <si>
    <t>RUE DE LA GENEVROYE</t>
  </si>
  <si>
    <t>CLG LES FRANCHISES</t>
  </si>
  <si>
    <t>ce.0520040L@ac-reims.fr</t>
  </si>
  <si>
    <t>CLG DIDEROT</t>
  </si>
  <si>
    <t>ce.0520052Z@ac-reims.fr</t>
  </si>
  <si>
    <t>17 PLACE DIDEROT</t>
  </si>
  <si>
    <t>52200</t>
  </si>
  <si>
    <t>CLG JEAN RENOIR</t>
  </si>
  <si>
    <t>MONTIER EN DER</t>
  </si>
  <si>
    <t>ce.0520022S@ac-reims.fr</t>
  </si>
  <si>
    <t>1 AVENUE DE CHAMPAGNE</t>
  </si>
  <si>
    <t>52220</t>
  </si>
  <si>
    <t>CLG LES VIGNES DU CREY</t>
  </si>
  <si>
    <t>ce.0520026W@ac-reims.fr</t>
  </si>
  <si>
    <t>CHEMIN DES BROSSES</t>
  </si>
  <si>
    <t>CLG FRANCOISE DOLTO</t>
  </si>
  <si>
    <t>ce.0520025V@ac-reims.fr</t>
  </si>
  <si>
    <t>3 RUE DES ECOLES</t>
  </si>
  <si>
    <t>52800</t>
  </si>
  <si>
    <t>CLG ANNE FRANK</t>
  </si>
  <si>
    <t>ce.0520049W@ac-reims.fr</t>
  </si>
  <si>
    <t>1 BOULEVARD SALVADOR ALLENDE</t>
  </si>
  <si>
    <t>52105</t>
  </si>
  <si>
    <t>CLG LUIS ORTIZ</t>
  </si>
  <si>
    <t>http://sepia.ac-reims.fr/clg-luis-ortiz/-spip/</t>
  </si>
  <si>
    <t>ce.0520050X@ac-reims.fr</t>
  </si>
  <si>
    <t>17 AVENUE PARCHIM</t>
  </si>
  <si>
    <t>52108</t>
  </si>
  <si>
    <t>CLG LA NOUE</t>
  </si>
  <si>
    <t>http://sepia.ac-reims.fr/clg-la-noue</t>
  </si>
  <si>
    <t>ce.0520051Y@ac-reims.fr</t>
  </si>
  <si>
    <t>22 RUE HENRY BORDEAUX</t>
  </si>
  <si>
    <t>52100</t>
  </si>
  <si>
    <t>CLG CAMILLE FLAMMARION</t>
  </si>
  <si>
    <t>ce.0520023T@ac-reims.fr</t>
  </si>
  <si>
    <t>6 RUE DES FRERES FLAMMARION</t>
  </si>
  <si>
    <t>CLG PAUL CLAUDEL</t>
  </si>
  <si>
    <t>ce.0520708M@ac-reims.fr</t>
  </si>
  <si>
    <t>75 RUE DE LA MADELEINE</t>
  </si>
  <si>
    <t>52130</t>
  </si>
  <si>
    <t xml:space="preserve">WASSY                     </t>
  </si>
  <si>
    <t>LG CHANZY</t>
  </si>
  <si>
    <t>www.chanzy.net</t>
  </si>
  <si>
    <t>ce.0080006N@ac-reims.fr</t>
  </si>
  <si>
    <t>13 RUE DELVINCOURT</t>
  </si>
  <si>
    <t>LG VAUBAN</t>
  </si>
  <si>
    <t>ce.0080018B@ac-reims.fr</t>
  </si>
  <si>
    <t>15 RUE ANDRE BOUSY</t>
  </si>
  <si>
    <t>LG THOMAS MASARYK</t>
  </si>
  <si>
    <t>http://sepia.ac-reims.fr/lyc-masaryk/-joomla-/</t>
  </si>
  <si>
    <t>ce.0080053P@ac-reims.fr</t>
  </si>
  <si>
    <t>35 RUE BOURNIZET</t>
  </si>
  <si>
    <t>LG CAMILLE CLAUDEL</t>
  </si>
  <si>
    <t>http://sepia.ac-reims.fr/lyc-camille-claudel/-spip-/</t>
  </si>
  <si>
    <t>ce.0101028N@ac-reims.fr</t>
  </si>
  <si>
    <t>28 RUE DES TERRASSES</t>
  </si>
  <si>
    <t>LG PIERRE BAYEN</t>
  </si>
  <si>
    <t>http://sepia.ac-reims.fr/lyc-bayen/-spip-/</t>
  </si>
  <si>
    <t>ce.0510006E@ac-reims.fr</t>
  </si>
  <si>
    <t>22 RUE DU LYCEE</t>
  </si>
  <si>
    <t>51037</t>
  </si>
  <si>
    <t>LG GEORGES CLEMENCEAU</t>
  </si>
  <si>
    <t>www.lycee-clemenceau-reims.fr</t>
  </si>
  <si>
    <t>ce.0510031G@ac-reims.fr</t>
  </si>
  <si>
    <t>46 AVENUE GEORGES CLEMENCEAU</t>
  </si>
  <si>
    <t>51682</t>
  </si>
  <si>
    <t>LG COLBERT</t>
  </si>
  <si>
    <t>ce.0511901P@ac-reims.fr</t>
  </si>
  <si>
    <t>LGT SEVIGNE</t>
  </si>
  <si>
    <t>www.lyceesevigne.com</t>
  </si>
  <si>
    <t>ce.0080007P@ac-reims.fr</t>
  </si>
  <si>
    <t>14 RUE MADAME DE SEVIGNE</t>
  </si>
  <si>
    <t>08013</t>
  </si>
  <si>
    <t>LGT MONGE</t>
  </si>
  <si>
    <t>http://www.lyceemonge.com</t>
  </si>
  <si>
    <t>ce.0080027L@ac-reims.fr</t>
  </si>
  <si>
    <t>2 AVENUE DE SAINT JULIEN</t>
  </si>
  <si>
    <t>LGT PIERRE BAYLE</t>
  </si>
  <si>
    <t>http://xxi.ac-reims.fr/lyc-pierre-bayle/</t>
  </si>
  <si>
    <t>ce.0080045F@ac-reims.fr</t>
  </si>
  <si>
    <t>RUE ROGISSART</t>
  </si>
  <si>
    <t>LGT F. ET I. JOLIOT CURIE</t>
  </si>
  <si>
    <t>www.joliot10.fr</t>
  </si>
  <si>
    <t>ce.0100015M@ac-reims.fr</t>
  </si>
  <si>
    <t>1 RUE GUY MOQUET</t>
  </si>
  <si>
    <t>LGT EDOUARD HERRIOT</t>
  </si>
  <si>
    <t>ce.0101016A@ac-reims.fr</t>
  </si>
  <si>
    <t>RUE LA MALADIERE</t>
  </si>
  <si>
    <t>10600</t>
  </si>
  <si>
    <t>LGT CHRESTIEN DE TROYES</t>
  </si>
  <si>
    <t>www.lyceechrestiendetroyes.fr</t>
  </si>
  <si>
    <t>ce.0100022V@ac-reims.fr</t>
  </si>
  <si>
    <t>3 RUE DE QUEBEC</t>
  </si>
  <si>
    <t>10009</t>
  </si>
  <si>
    <t>LGT JEAN JAURES</t>
  </si>
  <si>
    <t>http://www.lyceejeanjauresreims.fr</t>
  </si>
  <si>
    <t>ce.0510032H@ac-reims.fr</t>
  </si>
  <si>
    <t>17 RUE RUINART DE BRIMONT</t>
  </si>
  <si>
    <t>51062</t>
  </si>
  <si>
    <t>LGT FRANKLIN ROOSEVELT</t>
  </si>
  <si>
    <t>www.lycee-roosevelt.fr</t>
  </si>
  <si>
    <t>ce.0510034K@ac-reims.fr</t>
  </si>
  <si>
    <t>10 RUE ROOSEVELT</t>
  </si>
  <si>
    <t>LGT HUGUES LIBERGIER</t>
  </si>
  <si>
    <t>www.libergier.net</t>
  </si>
  <si>
    <t>ce.0510035L@ac-reims.fr</t>
  </si>
  <si>
    <t>55 RUE LIBERGIER</t>
  </si>
  <si>
    <t>51095</t>
  </si>
  <si>
    <t>LGT MARC CHAGALL</t>
  </si>
  <si>
    <t>http://sepia.ac-reims.fr/lyc-chagall/-spip-/</t>
  </si>
  <si>
    <t>ce.0511926S@ac-reims.fr</t>
  </si>
  <si>
    <t>60 CHAUSSÉE SAINT MARTIN</t>
  </si>
  <si>
    <t>51726</t>
  </si>
  <si>
    <t>LGT EDME BOUCHARDON</t>
  </si>
  <si>
    <t>ce.0520844K@ac-reims.fr</t>
  </si>
  <si>
    <t>16 RUE YOURI GAGARINE</t>
  </si>
  <si>
    <t>52903</t>
  </si>
  <si>
    <t>LGT PHILIPPE LEBON</t>
  </si>
  <si>
    <t>http://www.lycee-lebon.fr/</t>
  </si>
  <si>
    <t>ce.0520019N@ac-reims.fr</t>
  </si>
  <si>
    <t>11 RUE DE SPRENDLINGEN</t>
  </si>
  <si>
    <t>52301</t>
  </si>
  <si>
    <t>LGT ST EXUPERY</t>
  </si>
  <si>
    <t>https://sepia.ac-reims.fr/lyc-st-exupery/-joomla-/</t>
  </si>
  <si>
    <t>ce.0520027X@ac-reims.fr</t>
  </si>
  <si>
    <t>82 RUE ANATOLE FRANCE</t>
  </si>
  <si>
    <t>LGT BLAISE PASCAL</t>
  </si>
  <si>
    <t>http://www.lyc-blaise-pascal.ac-reims.fr/</t>
  </si>
  <si>
    <t>ce.0520028Y@ac-reims.fr</t>
  </si>
  <si>
    <t>1 AVENUE MARCEL PAUL</t>
  </si>
  <si>
    <t>LP SIMONE VEIL</t>
  </si>
  <si>
    <t>http://www.lp-etion.ac-reims.fr/</t>
  </si>
  <si>
    <t>ce.0080010T@ac-reims.fr</t>
  </si>
  <si>
    <t>LP ARMAND MALAISE</t>
  </si>
  <si>
    <t>http://sepia.ac-reims.fr/lp-armandmalaise/-joomla-/</t>
  </si>
  <si>
    <t>ce.0080028M@ac-reims.fr</t>
  </si>
  <si>
    <t>84 RUE DU BOIS FORTANT</t>
  </si>
  <si>
    <t>LP JEAN-BAPTISTE CLEMENT</t>
  </si>
  <si>
    <t>www.jbclement.fr</t>
  </si>
  <si>
    <t>ce.0080047H@ac-reims.fr</t>
  </si>
  <si>
    <t>11 RUE JEAN JAURES</t>
  </si>
  <si>
    <t>LP LE CHATEAU</t>
  </si>
  <si>
    <t>http://sepia.ac-reims.jr/lp-du-chateau/-joomla-/</t>
  </si>
  <si>
    <t>ce.0080048J@ac-reims.fr</t>
  </si>
  <si>
    <t>1 PLACE DU CHATEAU</t>
  </si>
  <si>
    <t>08208</t>
  </si>
  <si>
    <t>LP VAL MORE</t>
  </si>
  <si>
    <t>www.lycée-val-more.fr</t>
  </si>
  <si>
    <t>ce.0100004A@ac-reims.fr</t>
  </si>
  <si>
    <t>13 AVENUE BERNARD PIEDS</t>
  </si>
  <si>
    <t>LP DENIS DIDEROT</t>
  </si>
  <si>
    <t>http://sepia.ac-reims.fr/lp-diderot/-joomla-/</t>
  </si>
  <si>
    <t>ce.0100016N@ac-reims.fr</t>
  </si>
  <si>
    <t>102 AVENUE JEAN JAURES</t>
  </si>
  <si>
    <t>LP EDOUARD HERRIOT</t>
  </si>
  <si>
    <t>ce.0101022G@ac-reims.fr</t>
  </si>
  <si>
    <t>LP GABRIEL VOISIN</t>
  </si>
  <si>
    <t>www.lp-gabriel-voisin.ac-reims.fr</t>
  </si>
  <si>
    <t>ce.0100945Y@ac-reims.fr</t>
  </si>
  <si>
    <t>6 TER CHEMIN DES CHAMPS DE LA LO</t>
  </si>
  <si>
    <t>10901</t>
  </si>
  <si>
    <t>LP GUSTAVE EIFFEL</t>
  </si>
  <si>
    <t>www.lyceegeiffel-reims.fr</t>
  </si>
  <si>
    <t>ce.0510036M@ac-reims.fr</t>
  </si>
  <si>
    <t>34 RUE DE NEUFCHATEL</t>
  </si>
  <si>
    <t>51066</t>
  </si>
  <si>
    <t>LP YSER</t>
  </si>
  <si>
    <t>http://sepia.ac-reims.fr/lp-yser/</t>
  </si>
  <si>
    <t>ce.0510037N@ac-reims.fr</t>
  </si>
  <si>
    <t>LP EUROPE</t>
  </si>
  <si>
    <t>http://www.lyceedesmetiers-europe-reims.fr</t>
  </si>
  <si>
    <t>ce.0510038P@ac-reims.fr</t>
  </si>
  <si>
    <t>LP JOLIOT-CURIE</t>
  </si>
  <si>
    <t>www.lyceejoliotcurie-reims.fr</t>
  </si>
  <si>
    <t>ce.0511430C@ac-reims.fr</t>
  </si>
  <si>
    <t>4 RUE JOLIOT-CURIE</t>
  </si>
  <si>
    <t>LP EUGENE DECOMBLE</t>
  </si>
  <si>
    <t>ce.0520008B@ac-reims.fr</t>
  </si>
  <si>
    <t>52000</t>
  </si>
  <si>
    <t>LP EDME BOUCHARDON</t>
  </si>
  <si>
    <t>ce.0520795G@ac-reims.fr</t>
  </si>
  <si>
    <t>LP BLAISE PASCAL</t>
  </si>
  <si>
    <t>ce.0520029Z@ac-reims.fr</t>
  </si>
  <si>
    <t>LP ST EXUPERY</t>
  </si>
  <si>
    <t>http://sepia.ac-reims.fr/lyc-st-exupery/-joomla-/</t>
  </si>
  <si>
    <t>ce.0520923W@ac-reims.fr</t>
  </si>
  <si>
    <t>LP EMILE BAUDOT</t>
  </si>
  <si>
    <t>ce.0520032C@ac-reims.fr</t>
  </si>
  <si>
    <t>77 RUE DE LA MADELEINE</t>
  </si>
  <si>
    <t>LPO BAZEILLES</t>
  </si>
  <si>
    <t>www.lycee-bazeilles.com/fr/</t>
  </si>
  <si>
    <t>ce.0081047V@ac-reims.fr</t>
  </si>
  <si>
    <t>PARC DU CHATEAU DE MONTVILLERS</t>
  </si>
  <si>
    <t>08206</t>
  </si>
  <si>
    <t>LPO FRANCOIS BAZIN</t>
  </si>
  <si>
    <t>http://www.lyceebazin.net/</t>
  </si>
  <si>
    <t>ce.0080008R@ac-reims.fr</t>
  </si>
  <si>
    <t>145 AVENUE CHARLES DE GAULLE</t>
  </si>
  <si>
    <t>LPO PAUL VERLAINE</t>
  </si>
  <si>
    <t>www.lyceeverlaine-rethel.fr</t>
  </si>
  <si>
    <t>ce.0080039Z@ac-reims.fr</t>
  </si>
  <si>
    <t>19 RUE NORMANDIE NIEMEN</t>
  </si>
  <si>
    <t>08305</t>
  </si>
  <si>
    <t>LPO JEAN MOULIN</t>
  </si>
  <si>
    <t>http://www.jeanmoulinrevin.fr</t>
  </si>
  <si>
    <t>ce.0080040A@ac-reims.fr</t>
  </si>
  <si>
    <t>996 AVENUE DE LA CITE SCOLAIRE</t>
  </si>
  <si>
    <t>LPO GASTON BACHELARD</t>
  </si>
  <si>
    <t>ce.0100003Z@ac-reims.fr</t>
  </si>
  <si>
    <t>10202</t>
  </si>
  <si>
    <t>LPO MARIE DE CHAMPAGNE</t>
  </si>
  <si>
    <t>htt://www.lycee-marie-de-champagne.fr</t>
  </si>
  <si>
    <t>ce.0100023W@ac-reims.fr</t>
  </si>
  <si>
    <t>13 RUE DE LA REINE BLANCHE</t>
  </si>
  <si>
    <t>LPO LES LOMBARDS</t>
  </si>
  <si>
    <t>htt://sepia.ac-reims.fr/lyc-deslombards/-spip-/</t>
  </si>
  <si>
    <t>ce.0100025Y@ac-reims.fr</t>
  </si>
  <si>
    <t>12 AVENUE DES LOMBARDS</t>
  </si>
  <si>
    <t>LPO ETIENNE OEHMICHEN</t>
  </si>
  <si>
    <t>www.lyc-oehmichen.ac-reims.fr</t>
  </si>
  <si>
    <t>ce.0510007F@ac-reims.fr</t>
  </si>
  <si>
    <t>8 AVENUE DU MONT HERY</t>
  </si>
  <si>
    <t>LPO JEAN TALON</t>
  </si>
  <si>
    <t>www.lyc-talon.ac-reims.fr</t>
  </si>
  <si>
    <t>ce.0511951U@ac-reims.fr</t>
  </si>
  <si>
    <t>105 AVENUE DANIEL SIMONNOT</t>
  </si>
  <si>
    <t>LPO EUROPEEN STEPHANE HESSEL</t>
  </si>
  <si>
    <t>www.lycee-hessel.fr</t>
  </si>
  <si>
    <t>ce.0510068X@ac-reims.fr</t>
  </si>
  <si>
    <t>8 RUE GODART ROGER</t>
  </si>
  <si>
    <t>LPO FRANCOIS ARAGO</t>
  </si>
  <si>
    <t>www.lyceearago.net</t>
  </si>
  <si>
    <t>ce.0511565Z@ac-reims.fr</t>
  </si>
  <si>
    <t>1 RUE FRANCOIS ARAGO</t>
  </si>
  <si>
    <t>LPO GEORGES BRIERE</t>
  </si>
  <si>
    <t>http://lycee-georges-briere.fr</t>
  </si>
  <si>
    <t>ce.0511884W@ac-reims.fr</t>
  </si>
  <si>
    <t>2 RUE VAUBAN</t>
  </si>
  <si>
    <t>51097</t>
  </si>
  <si>
    <t>LPO LA FONTAINE DU VE</t>
  </si>
  <si>
    <t>ce.0510053F@ac-reims.fr</t>
  </si>
  <si>
    <t>LPO FRANCOIS 1ER</t>
  </si>
  <si>
    <t>ce.0510062R@ac-reims.fr</t>
  </si>
  <si>
    <t>FAUBOURG DE VITRY LE BRULE</t>
  </si>
  <si>
    <t>LPO CHARLES DE GAULLE</t>
  </si>
  <si>
    <t>www.lyceecdg52.com</t>
  </si>
  <si>
    <t>ce.0521032P@ac-reims.fr</t>
  </si>
  <si>
    <t>AVENUE CHRISTIAN PINEAU</t>
  </si>
  <si>
    <t>LPO DIDEROT</t>
  </si>
  <si>
    <t>www.lycee-diderot.com</t>
  </si>
  <si>
    <t>ce.0520021R@ac-reims.fr</t>
  </si>
  <si>
    <t>21 AVENUE DU GAL DE GAULLE</t>
  </si>
  <si>
    <t>52206</t>
  </si>
  <si>
    <t>0080964E</t>
  </si>
  <si>
    <t>SEGPA</t>
  </si>
  <si>
    <t>ANNEXEE AU CLG CARIGNAN</t>
  </si>
  <si>
    <t>SEGPA ANNEXEE AU CLG CARIGNAN</t>
  </si>
  <si>
    <t>http:/sepia.ac-reims.fr/clg-carignan/-wp-/</t>
  </si>
  <si>
    <t>ce.0080964E@ac-reims.fr</t>
  </si>
  <si>
    <t>0080895E</t>
  </si>
  <si>
    <t>ANNEXEE AU CLG ROGER SALENGRO</t>
  </si>
  <si>
    <t>SEGPA ANNEXEE AU CLG ROGER SALENGRO</t>
  </si>
  <si>
    <t>ce.0080895E@ac-reims.fr</t>
  </si>
  <si>
    <t>0080963D</t>
  </si>
  <si>
    <t>ANNEXEE AU CLG SCAMARONI</t>
  </si>
  <si>
    <t>SEGPA ANNEXEE AU CLG SCAMARONI</t>
  </si>
  <si>
    <t>ce.0080963D@ac-reims.fr</t>
  </si>
  <si>
    <t>0081038K</t>
  </si>
  <si>
    <t>ANNEXEE AU CLG LES AURAINS</t>
  </si>
  <si>
    <t>SEGPA ANNEXEE AU CLG LES AURAINS</t>
  </si>
  <si>
    <t>ce.0081038K@ac-reims.fr</t>
  </si>
  <si>
    <t>0080908U</t>
  </si>
  <si>
    <t>ANNEXEE AU CLG ROGISSART</t>
  </si>
  <si>
    <t>SEGPA ANNEXEE AU CLG ROGISSART</t>
  </si>
  <si>
    <t>ce.0080908U@ac-reims.fr</t>
  </si>
  <si>
    <t>0081011F</t>
  </si>
  <si>
    <t>ANNEXEE AU CLG DU BLANC MARAIS</t>
  </si>
  <si>
    <t>SEGPA ANNEXEE AU CLG DU BLANC MARAIS</t>
  </si>
  <si>
    <t>ce.0081011F@ac-reims.fr</t>
  </si>
  <si>
    <t>0080970L</t>
  </si>
  <si>
    <t>ANNEXEE AU CLG VALLIERE</t>
  </si>
  <si>
    <t>SEGPA ANNEXEE AU CLG VALLIERE</t>
  </si>
  <si>
    <t>ce.0080970L@ac-reims.fr</t>
  </si>
  <si>
    <t>0080825D</t>
  </si>
  <si>
    <t>ANNEXEE AU CLG LE LAC</t>
  </si>
  <si>
    <t>SEGPA ANNEXEE AU CLG LE LAC</t>
  </si>
  <si>
    <t>ce.0080825D@ac-reims.fr</t>
  </si>
  <si>
    <t>0080947L</t>
  </si>
  <si>
    <t>ANNEXEE AU CLG VOUZIERS</t>
  </si>
  <si>
    <t>SEGPA ANNEXEE AU CLG VOUZIERS</t>
  </si>
  <si>
    <t>ce.0080947L@ac-reims.fr</t>
  </si>
  <si>
    <t>0080903N</t>
  </si>
  <si>
    <t>ANNEXEE AU CLG PASTEUR</t>
  </si>
  <si>
    <t>SEGPA ANNEXEE AU CLG PASTEUR</t>
  </si>
  <si>
    <t>ce.0080903N@ac-reims.fr</t>
  </si>
  <si>
    <t>0100899Y</t>
  </si>
  <si>
    <t>ANNEXEE AU CLG D'OTHE ET VANNE</t>
  </si>
  <si>
    <t>ce.0100899Y@ac-reims.fr</t>
  </si>
  <si>
    <t>0100900Z</t>
  </si>
  <si>
    <t>ANNEXEE AU CLG VOIE CHATELAINE</t>
  </si>
  <si>
    <t>SEGPA ANNEXEE AU CLG VOIE CHATELAINE</t>
  </si>
  <si>
    <t>ce.0100900Z@ac-reims.fr</t>
  </si>
  <si>
    <t>0100903C</t>
  </si>
  <si>
    <t>ANNEXEE AU CLG G.BACHELARD</t>
  </si>
  <si>
    <t>SEGPA ANNEXEE AU CLG G.BACHELARD</t>
  </si>
  <si>
    <t>ce.0100903C@ac-reims.fr</t>
  </si>
  <si>
    <t>0100823R</t>
  </si>
  <si>
    <t>ANNEXEE AU CLG PAUL PORTIER</t>
  </si>
  <si>
    <t>SEGPA ANNEXEE AU CLG PAUL PORTIER</t>
  </si>
  <si>
    <t>ce.0100823R@ac-reims.fr</t>
  </si>
  <si>
    <t>0100901A</t>
  </si>
  <si>
    <t>ANNEXEE AU CLG MAX HUTIN</t>
  </si>
  <si>
    <t>SEGPA ANNEXEE AU CLG MAX HUTIN</t>
  </si>
  <si>
    <t>ce.0100901A@ac-reims.fr</t>
  </si>
  <si>
    <t>0100904D</t>
  </si>
  <si>
    <t>ANNEXEE AU CLG JULIEN REGNIER</t>
  </si>
  <si>
    <t>SEGPA ANNEXEE AU CLG JULIEN REGNIER</t>
  </si>
  <si>
    <t>ce.0100904D@ac-reims.fr</t>
  </si>
  <si>
    <t>0100784Y</t>
  </si>
  <si>
    <t>ANNEXEE AU CLG P.BROSSOLETTE</t>
  </si>
  <si>
    <t>SEGPA ANNEXEE AU CLG P.BROSSOLETTE</t>
  </si>
  <si>
    <t>ce.0100784Y@ac-reims.fr</t>
  </si>
  <si>
    <t>0101032T</t>
  </si>
  <si>
    <t>ANNEXEE AU CLG EUREKA</t>
  </si>
  <si>
    <t>SEGPA ANNEXEE AU CLG EUREKA</t>
  </si>
  <si>
    <t>http://xxi.ac-reims.fr/clg-eureka/</t>
  </si>
  <si>
    <t>ce.0101032T@ac-reims.fr</t>
  </si>
  <si>
    <t>0100808Z</t>
  </si>
  <si>
    <t>ANNEXEE AU CLG NOYER MARCHAND</t>
  </si>
  <si>
    <t>SEGPA ANNEXEE AU CLG NOYER MARCHAND</t>
  </si>
  <si>
    <t>ce.0100808Z@ac-reims.fr</t>
  </si>
  <si>
    <t>0100946Z</t>
  </si>
  <si>
    <t>ANNEXEE AU CLG LA VILLENEUVE</t>
  </si>
  <si>
    <t>SEGPA ANNEXEE AU CLG LA VILLENEUVE</t>
  </si>
  <si>
    <t>ce.0100946Z@ac-reims.fr</t>
  </si>
  <si>
    <t>0100668X</t>
  </si>
  <si>
    <t>ANNEXEE AU CLG MARIE CURIE</t>
  </si>
  <si>
    <t>SEGPA ANNEXEE AU CLG MARIE CURIE</t>
  </si>
  <si>
    <t>ce.0100668X@ac-reims.fr</t>
  </si>
  <si>
    <t>0511664G</t>
  </si>
  <si>
    <t>ANNEXEE AU CLG GEORGES CHARPAK</t>
  </si>
  <si>
    <t>SEGPA ANNEXEE AU CLG GEORGES CHARPAK</t>
  </si>
  <si>
    <t>ce.0511664G@ac-reims.fr</t>
  </si>
  <si>
    <t>0511667K</t>
  </si>
  <si>
    <t>ANNEXEE AU CLG NICOLAS LEDOUX</t>
  </si>
  <si>
    <t>SEGPA ANNEXEE AU CLG NICOLAS LEDOUX</t>
  </si>
  <si>
    <t>ce.0511667K@ac-reims.fr</t>
  </si>
  <si>
    <t>0511195X</t>
  </si>
  <si>
    <t>ANNEXEE AU CLG COTE LEGRIS</t>
  </si>
  <si>
    <t>SEGPA ANNEXEE AU CLG COTE LEGRIS</t>
  </si>
  <si>
    <t>ce.0511195X@ac-reims.fr</t>
  </si>
  <si>
    <t>0511328S</t>
  </si>
  <si>
    <t>ANNEXEE AU CLG TERRES ROUGES</t>
  </si>
  <si>
    <t>SEGPA ANNEXEE AU CLG TERRES ROUGES</t>
  </si>
  <si>
    <t>ce.0511328S@ac-reims.fr</t>
  </si>
  <si>
    <t>0511473Z</t>
  </si>
  <si>
    <t>ANNEXEE AU CLG LOUIS GRIGNON</t>
  </si>
  <si>
    <t>SEGPA ANNEXEE AU CLG LOUIS GRIGNON</t>
  </si>
  <si>
    <t>www.collegelouisgrignon.fr</t>
  </si>
  <si>
    <t>ce.0511473Z@ac-reims.fr</t>
  </si>
  <si>
    <t>0511665H</t>
  </si>
  <si>
    <t>ANNEXEE AU CLG TH DE CHAMPAGNE</t>
  </si>
  <si>
    <t>SEGPA ANNEXEE AU CLG TH DE CHAMPAGNE</t>
  </si>
  <si>
    <t>ce.0511665H@ac-reims.fr</t>
  </si>
  <si>
    <t>0511671P</t>
  </si>
  <si>
    <t>ANNEXEE AU CLG H.GUILLAUMET</t>
  </si>
  <si>
    <t>SEGPA ANNEXEE AU CLG H.GUILLAUMET</t>
  </si>
  <si>
    <t>ce.0511671P@ac-reims.fr</t>
  </si>
  <si>
    <t>0511215U</t>
  </si>
  <si>
    <t>ANNEXEE AU CLG TROIS FONTAINES</t>
  </si>
  <si>
    <t>SEGPA ANNEXEE AU CLG TROIS FONTAINES</t>
  </si>
  <si>
    <t>ce.0511215U@ac-reims.fr</t>
  </si>
  <si>
    <t>0511247D</t>
  </si>
  <si>
    <t>ANNEXEE AU CLG PAUL FORT</t>
  </si>
  <si>
    <t>SEGPA ANNEXEE AU CLG PAUL FORT</t>
  </si>
  <si>
    <t>ce.0511247D@ac-reims.fr</t>
  </si>
  <si>
    <t>0511431D</t>
  </si>
  <si>
    <t>ANNEXEE AU CLG JOLIOT CURIE</t>
  </si>
  <si>
    <t>SEGPA ANNEXEE AU CLG JOLIOT CURIE</t>
  </si>
  <si>
    <t>http://sepia.ac-reims.jr/clg-joliot-curie/-spip-/</t>
  </si>
  <si>
    <t>ce.0511431D@ac-reims.fr</t>
  </si>
  <si>
    <t>0511471X</t>
  </si>
  <si>
    <t>ANNEXEE AU CLG MARYSE BASTIE</t>
  </si>
  <si>
    <t>SEGPA ANNEXEE AU CLG MARYSE BASTIE</t>
  </si>
  <si>
    <t>ce.0511471X@ac-reims.fr</t>
  </si>
  <si>
    <t>0511434G</t>
  </si>
  <si>
    <t>ANNEXEE AU CLG J.B.DROUET</t>
  </si>
  <si>
    <t>SEGPA ANNEXEE AU CLG J.B.DROUET</t>
  </si>
  <si>
    <t>ce.0511434G@ac-reims.fr</t>
  </si>
  <si>
    <t>0512105L</t>
  </si>
  <si>
    <t>ANNEXEE AU CLG JEAN MOULIN</t>
  </si>
  <si>
    <t>SEGPA ANNEXEE AU CLG JEAN MOULIN</t>
  </si>
  <si>
    <t>ce.0512105L@ac-reims.fr</t>
  </si>
  <si>
    <t>0511672R</t>
  </si>
  <si>
    <t>ANNEXEE AU CLG LOUIS PASTEUR</t>
  </si>
  <si>
    <t>SEGPA ANNEXEE AU CLG LOUIS PASTEUR</t>
  </si>
  <si>
    <t>ce.0511672R@ac-reims.fr</t>
  </si>
  <si>
    <t>0511668L</t>
  </si>
  <si>
    <t>ANNEXEE AU CLG FONTAINE DU VE</t>
  </si>
  <si>
    <t>SEGPA ANNEXEE AU CLG FONTAINE DU VE</t>
  </si>
  <si>
    <t>ce.0511668L@ac-reims.fr</t>
  </si>
  <si>
    <t>0511194W</t>
  </si>
  <si>
    <t>ANNEXEE AU CLG PAULETTE BILLA</t>
  </si>
  <si>
    <t>SEGPA ANNEXEE AU CLG PAULETTE BILLA</t>
  </si>
  <si>
    <t>ce.0511194W@ac-reims.fr</t>
  </si>
  <si>
    <t>0511257P</t>
  </si>
  <si>
    <t>ANNEXEE AU CLG LES INDES</t>
  </si>
  <si>
    <t>SEGPA ANNEXEE AU CLG LES INDES</t>
  </si>
  <si>
    <t>ce.0511257P@ac-reims.fr</t>
  </si>
  <si>
    <t>0520813B</t>
  </si>
  <si>
    <t>ANNEXEE AU CLG LOUISE MICHEL</t>
  </si>
  <si>
    <t>SEGPA ANNEXEE AU CLG LOUISE MICHEL</t>
  </si>
  <si>
    <t>ce.0520813B@ac-reims.fr</t>
  </si>
  <si>
    <t>0520827S</t>
  </si>
  <si>
    <t>ANNEXEE AU CLG CRESSOT</t>
  </si>
  <si>
    <t>SEGPA ANNEXEE AU CLG CRESSOT</t>
  </si>
  <si>
    <t>ce.0520827S@ac-reims.fr</t>
  </si>
  <si>
    <t>0520793E</t>
  </si>
  <si>
    <t>ANNEXEE AU CLG LES FRANCHISES</t>
  </si>
  <si>
    <t>SEGPA ANNEXEE AU CLG LES FRANCHISES</t>
  </si>
  <si>
    <t>ce.0520793E@ac-reims.fr</t>
  </si>
  <si>
    <t>0520879Y</t>
  </si>
  <si>
    <t>ANNEXEE AU CLG FRANCOISE DOLTO</t>
  </si>
  <si>
    <t>SEGPA ANNEXEE AU CLG FRANCOISE DOLTO</t>
  </si>
  <si>
    <t>ce.0520879Y@ac-reims.fr</t>
  </si>
  <si>
    <t>0520828T</t>
  </si>
  <si>
    <t>ANNEXEE AU CLG ANNE FRANK</t>
  </si>
  <si>
    <t>SEGPA ANNEXEE AU CLG ANNE FRANK</t>
  </si>
  <si>
    <t>ce.0520828T@ac-reims.fr</t>
  </si>
  <si>
    <t>formule</t>
  </si>
  <si>
    <t>49.6292871</t>
  </si>
  <si>
    <t>5.1746361</t>
  </si>
  <si>
    <t>49.7517767</t>
  </si>
  <si>
    <t>4.7224266</t>
  </si>
  <si>
    <t>49.7662305</t>
  </si>
  <si>
    <t>4.6940742</t>
  </si>
  <si>
    <t>49.9907827</t>
  </si>
  <si>
    <t>4.7061024</t>
  </si>
  <si>
    <t>49.8174775</t>
  </si>
  <si>
    <t>4.7459675</t>
  </si>
  <si>
    <t>49.8439348</t>
  </si>
  <si>
    <t>4.5330288</t>
  </si>
  <si>
    <t>49.4901036</t>
  </si>
  <si>
    <t>4.3663076</t>
  </si>
  <si>
    <t>49.6938654</t>
  </si>
  <si>
    <t>4.9408329</t>
  </si>
  <si>
    <t>49.402189</t>
  </si>
  <si>
    <t>4.6952323</t>
  </si>
  <si>
    <t>48.5362615</t>
  </si>
  <si>
    <t>4.1492509</t>
  </si>
  <si>
    <t>48.3050595</t>
  </si>
  <si>
    <t>4.0327948</t>
  </si>
  <si>
    <t>49.0707198</t>
  </si>
  <si>
    <t>3.6374314</t>
  </si>
  <si>
    <t>49.0543235</t>
  </si>
  <si>
    <t>3.9500322</t>
  </si>
  <si>
    <t>49.0263585</t>
  </si>
  <si>
    <t>3.9582571</t>
  </si>
  <si>
    <t>48.9523784</t>
  </si>
  <si>
    <t>4.3239398</t>
  </si>
  <si>
    <t>49.1375695</t>
  </si>
  <si>
    <t>4.3615334</t>
  </si>
  <si>
    <t>49.276373</t>
  </si>
  <si>
    <t>4.0090997</t>
  </si>
  <si>
    <t>49.2268476</t>
  </si>
  <si>
    <t>4.0425126</t>
  </si>
  <si>
    <t>49.2321096</t>
  </si>
  <si>
    <t>4.0050672</t>
  </si>
  <si>
    <t>49.2695864</t>
  </si>
  <si>
    <t>4.0441525</t>
  </si>
  <si>
    <t>49.0923213</t>
  </si>
  <si>
    <t>4.9113138</t>
  </si>
  <si>
    <t>48.9462695</t>
  </si>
  <si>
    <t>4.3880595</t>
  </si>
  <si>
    <t>48.7849032</t>
  </si>
  <si>
    <t>4.9077973</t>
  </si>
  <si>
    <t>48.725248</t>
  </si>
  <si>
    <t>3.7171487</t>
  </si>
  <si>
    <t>49.2484525</t>
  </si>
  <si>
    <t>3.9888872</t>
  </si>
  <si>
    <t>48.1043786</t>
  </si>
  <si>
    <t>5.1491705</t>
  </si>
  <si>
    <t>48.4405428</t>
  </si>
  <si>
    <t>5.1555897</t>
  </si>
  <si>
    <t>47.8701631</t>
  </si>
  <si>
    <t>5.3416249</t>
  </si>
  <si>
    <t>48.0290311</t>
  </si>
  <si>
    <t>5.3477536</t>
  </si>
  <si>
    <t>48.6481047</t>
  </si>
  <si>
    <t>4.9690717</t>
  </si>
  <si>
    <t>BOGNY SUR MEUSE</t>
  </si>
  <si>
    <t>CHARLEVILLE MEZIERES</t>
  </si>
  <si>
    <t>NOUVION SUR MEUSE</t>
  </si>
  <si>
    <t>RAUCOURT ET FLABA</t>
  </si>
  <si>
    <t>SAULT LES RETHEL</t>
  </si>
  <si>
    <t>SIGNY L ABBAYE</t>
  </si>
  <si>
    <t>SIGNY LE PETIT</t>
  </si>
  <si>
    <t>VILLERS SEMEUSE</t>
  </si>
  <si>
    <t>VIREUX WALLERAND</t>
  </si>
  <si>
    <t>AIX VILLEMAUR PALIS</t>
  </si>
  <si>
    <t>ARCIS SUR AUBE</t>
  </si>
  <si>
    <t>BAR SUR AUBE</t>
  </si>
  <si>
    <t>BAR SUR SEINE</t>
  </si>
  <si>
    <t>BRIENNE LE CHATEAU</t>
  </si>
  <si>
    <t>ERVY LE CHATEL</t>
  </si>
  <si>
    <t>LA CHAPELLE ST LUC CEDEX</t>
  </si>
  <si>
    <t>LUSIGNY SUR BARSE</t>
  </si>
  <si>
    <t>MARIGNY LE CHATEL</t>
  </si>
  <si>
    <t>MERY SUR SEINE</t>
  </si>
  <si>
    <t>NOGENT SUR SEINE</t>
  </si>
  <si>
    <t>PONT STE MARIE CEDEX</t>
  </si>
  <si>
    <t>ROMILLY SUR SEINE</t>
  </si>
  <si>
    <t>ROMILLY SUR SEINE CEDEX</t>
  </si>
  <si>
    <t>TROYES CEDEX</t>
  </si>
  <si>
    <t>VENDEUVRE SUR BARSE</t>
  </si>
  <si>
    <t>AY CHAMPAGNE</t>
  </si>
  <si>
    <t>CHALONS EN CHAMPAGNE</t>
  </si>
  <si>
    <t>REIMS CEDEX 2</t>
  </si>
  <si>
    <t>EPERNAY CEDEX</t>
  </si>
  <si>
    <t>FERE CHAMPENOISE</t>
  </si>
  <si>
    <t>MAREUIL LE PORT</t>
  </si>
  <si>
    <t>MONTMORT LUCY</t>
  </si>
  <si>
    <t>MOURMELON LE GRAND</t>
  </si>
  <si>
    <t>REIMS CEDEX</t>
  </si>
  <si>
    <t>RILLY LA MONTAGNE</t>
  </si>
  <si>
    <t>STE MENEHOULD CEDEX</t>
  </si>
  <si>
    <t>ST MEMMIE</t>
  </si>
  <si>
    <t>ST THIERRY</t>
  </si>
  <si>
    <t>SERMAIZE LES BAINS</t>
  </si>
  <si>
    <t>SEZANNE CEDEX</t>
  </si>
  <si>
    <t>SUIPPES CEDEX</t>
  </si>
  <si>
    <t>TINQUEUX CEDEX</t>
  </si>
  <si>
    <t>VITRY LE FRANCOIS</t>
  </si>
  <si>
    <t>VITRY LE FRANCOIS CEDEX</t>
  </si>
  <si>
    <t>WITRY LES REIMS</t>
  </si>
  <si>
    <t>BOURBONNE LES BAINS</t>
  </si>
  <si>
    <t>CHAUMONT CEDEX</t>
  </si>
  <si>
    <t>CHAUMONT CEDEX 9</t>
  </si>
  <si>
    <t>DOULAINCOURT SAUCOURT</t>
  </si>
  <si>
    <t>FAYL BILLOT</t>
  </si>
  <si>
    <t>LANGRES CEDEX</t>
  </si>
  <si>
    <t>ST DIZIER CEDEX</t>
  </si>
  <si>
    <t>VAL DE MEUSE</t>
  </si>
  <si>
    <t>LA CHAPELLE ST LUC</t>
  </si>
  <si>
    <t>JOINVILLE CEDEX</t>
  </si>
  <si>
    <t>SEDAN CEDEX</t>
  </si>
  <si>
    <t>TROYES CEDEX 9</t>
  </si>
  <si>
    <t>RETHEL CEDEX</t>
  </si>
  <si>
    <t>BAR SUR AUBE CEDEX</t>
  </si>
  <si>
    <t>TEL</t>
  </si>
  <si>
    <t>03.24.72.94.05</t>
  </si>
  <si>
    <t>03.24.71.20.88</t>
  </si>
  <si>
    <t>03.24.32.04.44</t>
  </si>
  <si>
    <t>03.24.22.62.44</t>
  </si>
  <si>
    <t>03.24.33.31.69</t>
  </si>
  <si>
    <t>03.24.33.20.54</t>
  </si>
  <si>
    <t>03.24.33.35.41</t>
  </si>
  <si>
    <t>03.24.33.91.00</t>
  </si>
  <si>
    <t>03.24.33.08.23</t>
  </si>
  <si>
    <t>03.24.37.56.57</t>
  </si>
  <si>
    <t>03.24.37.27.47</t>
  </si>
  <si>
    <t>03.24.37.83.83</t>
  </si>
  <si>
    <t>03.24.26.31.55</t>
  </si>
  <si>
    <t>03.24.41.11.20</t>
  </si>
  <si>
    <t>03.24.42.09.42</t>
  </si>
  <si>
    <t>03.24.30.51.16</t>
  </si>
  <si>
    <t>03.24.72.71.85</t>
  </si>
  <si>
    <t>03.24.53.01.18</t>
  </si>
  <si>
    <t>03.24.54.01.95</t>
  </si>
  <si>
    <t>03.24.53.81.00</t>
  </si>
  <si>
    <t>03.24.26.70.62</t>
  </si>
  <si>
    <t>03.24.38.42.79</t>
  </si>
  <si>
    <t>03.24.40.58.70</t>
  </si>
  <si>
    <t>03.24.35.11.98</t>
  </si>
  <si>
    <t>03.24.54.10.78</t>
  </si>
  <si>
    <t>03.24.38.44.51</t>
  </si>
  <si>
    <t>03.24.27.05.76</t>
  </si>
  <si>
    <t>03.24.27.15.45</t>
  </si>
  <si>
    <t>03.24.29.06.23</t>
  </si>
  <si>
    <t>03.24.52.64.90</t>
  </si>
  <si>
    <t>03.24.53.50.09</t>
  </si>
  <si>
    <t>03.24.58.13.38</t>
  </si>
  <si>
    <t>03.24.41.62.35</t>
  </si>
  <si>
    <t>03.24.71.15.79</t>
  </si>
  <si>
    <t>03.24.52.23.62</t>
  </si>
  <si>
    <t>03.25.46.71.03</t>
  </si>
  <si>
    <t>03.25.37.85.52</t>
  </si>
  <si>
    <t>03.25.92.35.35</t>
  </si>
  <si>
    <t>03.25.29.80.13</t>
  </si>
  <si>
    <t>03.25.40.20.14</t>
  </si>
  <si>
    <t>03.25.92.82.01</t>
  </si>
  <si>
    <t>03.25.40.11.13</t>
  </si>
  <si>
    <t>03.25.70.52.22</t>
  </si>
  <si>
    <t>03.25.82.66.70</t>
  </si>
  <si>
    <t>03.25.79.44.98</t>
  </si>
  <si>
    <t>03.25.43.84.20</t>
  </si>
  <si>
    <t>03.25.21.51.87</t>
  </si>
  <si>
    <t>03.25.21.21.50</t>
  </si>
  <si>
    <t>03.25.39.83.35</t>
  </si>
  <si>
    <t>03.25.46.44.10</t>
  </si>
  <si>
    <t>03.25.76.47.00</t>
  </si>
  <si>
    <t>03.25.24.79.61</t>
  </si>
  <si>
    <t>03.25.39.36.10</t>
  </si>
  <si>
    <t>03.25.79.38.32</t>
  </si>
  <si>
    <t>03.25.79.33.43</t>
  </si>
  <si>
    <t>03.25.83.13.20</t>
  </si>
  <si>
    <t>03.25.73.02.65</t>
  </si>
  <si>
    <t>03.25.82.33.54</t>
  </si>
  <si>
    <t>03.25.45.12.90</t>
  </si>
  <si>
    <t>03.25.41.30.18</t>
  </si>
  <si>
    <t>03.26.42.71.41</t>
  </si>
  <si>
    <t>03.26.57.90.20</t>
  </si>
  <si>
    <t>03.26.55.43.44</t>
  </si>
  <si>
    <t>03.26.03.32.12</t>
  </si>
  <si>
    <t>03.26.70.40.05</t>
  </si>
  <si>
    <t>03.26.69.22.90</t>
  </si>
  <si>
    <t>03.26.65.18.67</t>
  </si>
  <si>
    <t>03.26.50.23.84</t>
  </si>
  <si>
    <t>03.26.58.21.99</t>
  </si>
  <si>
    <t>03.26.55.90.50</t>
  </si>
  <si>
    <t>03.26.51.16.24</t>
  </si>
  <si>
    <t>03.26.54.20.40</t>
  </si>
  <si>
    <t>03.26.81.91.00</t>
  </si>
  <si>
    <t>03.26.64.51.97</t>
  </si>
  <si>
    <t>03.26.42.41.84</t>
  </si>
  <si>
    <t>03.26.48.16.52</t>
  </si>
  <si>
    <t>03.26.74.47.48</t>
  </si>
  <si>
    <t>03.26.03.61.58</t>
  </si>
  <si>
    <t>03.26.58.30.64</t>
  </si>
  <si>
    <t>03.26.81.01.50</t>
  </si>
  <si>
    <t>03.26.59.10.27</t>
  </si>
  <si>
    <t>03.26.66.12.65</t>
  </si>
  <si>
    <t>03.26.48.73.63</t>
  </si>
  <si>
    <t>03.26.09.23.43</t>
  </si>
  <si>
    <t>03.26.40.27.89</t>
  </si>
  <si>
    <t>03.26.07.03.58</t>
  </si>
  <si>
    <t>03.26.06.60.14</t>
  </si>
  <si>
    <t>03.26.85.50.93</t>
  </si>
  <si>
    <t>03.26.09.01.50</t>
  </si>
  <si>
    <t>03.26.06.00.33</t>
  </si>
  <si>
    <t>03.26.08.03.77</t>
  </si>
  <si>
    <t>03.26.07.32.54</t>
  </si>
  <si>
    <t>03.26.09.13.34</t>
  </si>
  <si>
    <t>03.26.36.07.92</t>
  </si>
  <si>
    <t>03.26.03.40.07</t>
  </si>
  <si>
    <t>03.26.60.98.22</t>
  </si>
  <si>
    <t>03.26.68.34.96</t>
  </si>
  <si>
    <t>03.26.03.12.73</t>
  </si>
  <si>
    <t>03.26.73.21.09</t>
  </si>
  <si>
    <t>03.26.80.65.10</t>
  </si>
  <si>
    <t>03.26.70.10.57</t>
  </si>
  <si>
    <t>03.26.08.34.36</t>
  </si>
  <si>
    <t>03.26.52.21.64</t>
  </si>
  <si>
    <t>03.26.97.91.29</t>
  </si>
  <si>
    <t>03.26.74.61.48</t>
  </si>
  <si>
    <t>03.26.41.21.90</t>
  </si>
  <si>
    <t>03.26.84.64.90</t>
  </si>
  <si>
    <t>03.25.90.01.83</t>
  </si>
  <si>
    <t>03.25.01.16.04</t>
  </si>
  <si>
    <t>03.25.88.51.42</t>
  </si>
  <si>
    <t>03.25.32.93.26</t>
  </si>
  <si>
    <t>03.25.35.04.05</t>
  </si>
  <si>
    <t>03.25.32.52.44</t>
  </si>
  <si>
    <t>03.25.03.28.62</t>
  </si>
  <si>
    <t>03.25.04.41.05</t>
  </si>
  <si>
    <t>03.25.01.52.65</t>
  </si>
  <si>
    <t>03.25.94.62.09</t>
  </si>
  <si>
    <t>03.25.88.65.98</t>
  </si>
  <si>
    <t>03.25.02.32.83</t>
  </si>
  <si>
    <t>0....</t>
  </si>
  <si>
    <t>03.25.87.00.83</t>
  </si>
  <si>
    <t>03.25.87.55.95</t>
  </si>
  <si>
    <t>03.25.04.21.24</t>
  </si>
  <si>
    <t>03.25.88.33.11</t>
  </si>
  <si>
    <t>03.25.31.84.98</t>
  </si>
  <si>
    <t>03.25.05.13.10</t>
  </si>
  <si>
    <t>03.25.04.32.60</t>
  </si>
  <si>
    <t>03.25.05.34.07</t>
  </si>
  <si>
    <t>03.25.90.30.38</t>
  </si>
  <si>
    <t>03.25.55.33.29</t>
  </si>
  <si>
    <t>03.24.33.21.65</t>
  </si>
  <si>
    <t>03.25.73.34.74</t>
  </si>
  <si>
    <t>03.26.69.23.40</t>
  </si>
  <si>
    <t>03.26.85.00.64</t>
  </si>
  <si>
    <t>03.26.09.15.80</t>
  </si>
  <si>
    <t>03.24.59.83.00</t>
  </si>
  <si>
    <t>03.24.52.69.69</t>
  </si>
  <si>
    <t>03.24.27.39.95</t>
  </si>
  <si>
    <t>03.25.24.99.34</t>
  </si>
  <si>
    <t>03.25.72.15.50</t>
  </si>
  <si>
    <t>03.25.71.53.00</t>
  </si>
  <si>
    <t>03.26.40.22.50</t>
  </si>
  <si>
    <t>03.26.86.70.90</t>
  </si>
  <si>
    <t>03.26.77.61.61</t>
  </si>
  <si>
    <t>03.26.82.15.95</t>
  </si>
  <si>
    <t>03.25.03.23.42</t>
  </si>
  <si>
    <t>03.25.94.13.74</t>
  </si>
  <si>
    <t>03.25.05.71.33</t>
  </si>
  <si>
    <t>03.25.06.50.50</t>
  </si>
  <si>
    <t>03.24.33.03.10</t>
  </si>
  <si>
    <t>03.24.37.33.33</t>
  </si>
  <si>
    <t>03.24.27.41.16</t>
  </si>
  <si>
    <t>03.24.29.41.22</t>
  </si>
  <si>
    <t>03.25.29.82.88</t>
  </si>
  <si>
    <t>03.25.21.95.81</t>
  </si>
  <si>
    <t>03.25.83.27.83</t>
  </si>
  <si>
    <t>03.26.50.65.00</t>
  </si>
  <si>
    <t>03.26.85.30.05</t>
  </si>
  <si>
    <t>03.26.85.28.33</t>
  </si>
  <si>
    <t>03.26.06.03.11</t>
  </si>
  <si>
    <t>03.25.03.06.05</t>
  </si>
  <si>
    <t>03.25.05.10.16</t>
  </si>
  <si>
    <t>03.25.06.20.17</t>
  </si>
  <si>
    <t>03.24.27.43.00</t>
  </si>
  <si>
    <t>03.24.56.81.56</t>
  </si>
  <si>
    <t>03.24.39.50.30</t>
  </si>
  <si>
    <t>03.24.42.65.08</t>
  </si>
  <si>
    <t>03.25.71.78.00</t>
  </si>
  <si>
    <t>03.25.71.46.60</t>
  </si>
  <si>
    <t>03.26.69.23.00</t>
  </si>
  <si>
    <t>03.26.69.27.99</t>
  </si>
  <si>
    <t>03.26.55.26.94</t>
  </si>
  <si>
    <t>03.26.06.40.25</t>
  </si>
  <si>
    <t>03.26.83.50.50</t>
  </si>
  <si>
    <t>03.26.41.22.00</t>
  </si>
  <si>
    <t>03.25.32.54.55</t>
  </si>
  <si>
    <t>03.25.87.09.95</t>
  </si>
  <si>
    <t>03.24.57.93.64</t>
  </si>
  <si>
    <t>03.24.33.78.16</t>
  </si>
  <si>
    <t>03.24.71.70.30</t>
  </si>
  <si>
    <t>03.25.79.40.98</t>
  </si>
  <si>
    <t>03.25.49.36.97</t>
  </si>
  <si>
    <t>03.25.94.04.11</t>
  </si>
  <si>
    <t>,bounceOnAdd: true, bounceOnAddOptions: {duration: 500, height: 100},bounceOnAddCallback: function() {console.log(*done*)}});</t>
  </si>
  <si>
    <t>11 RUE DE L\'ABBAYE</t>
  </si>
  <si>
    <t>RUE L\'ESCAILLERE</t>
  </si>
  <si>
    <t>1 PLACE DE L\'EUROPE</t>
  </si>
  <si>
    <t>RUE DE L\'ECHELLE LE FRANC</t>
  </si>
  <si>
    <t>10 BOULEVARD DE L\'EUROPE</t>
  </si>
  <si>
    <t>713 AVENUE DE L\'EUROPE</t>
  </si>
  <si>
    <t>ALLÉE DE L\'ALOUETTE (3)</t>
  </si>
  <si>
    <t>71 AVENUE DE L\'EUROPE</t>
  </si>
  <si>
    <t>47 AVENUE D\'ASHTON UNDER LYNE</t>
  </si>
  <si>
    <t>CLG SIGNY L\'ABBAYE</t>
  </si>
  <si>
    <t>CLG D\'OTHE ET VANNE</t>
  </si>
  <si>
    <t>CLG DU MONT D\'HOR</t>
  </si>
  <si>
    <t>CLG JOUFFROY D\'ABBANS</t>
  </si>
  <si>
    <t>SEGPA ANNEXEE AU CLG D\'OTHE ET VANNE</t>
  </si>
  <si>
    <t>EREA DE BOURNEVILLE</t>
  </si>
  <si>
    <t>ce.0511106A@ac-reims.fr</t>
  </si>
  <si>
    <t>61 RUE DU CDT DERRIEN</t>
  </si>
  <si>
    <t>EREA DE PRES AUX SAULES</t>
  </si>
  <si>
    <t>ce.0520709N@ac-reims.fr</t>
  </si>
  <si>
    <t>RUE DE LA MADELEINE</t>
  </si>
  <si>
    <t>03.26.65.18.17</t>
  </si>
  <si>
    <t>03.25.55.30.64</t>
  </si>
  <si>
    <t>Parcours</t>
  </si>
  <si>
    <t>Mme ZAWADA</t>
  </si>
  <si>
    <t>Communication représentation lycéenne</t>
  </si>
  <si>
    <t>CITOYEN</t>
  </si>
  <si>
    <t>M. PRUNIER</t>
  </si>
  <si>
    <t>Lutte contre le gaspillage alimentaire et tri sélectif</t>
  </si>
  <si>
    <t>Mme ZAWADA et M. PRUNIER</t>
  </si>
  <si>
    <t>Promotion du climat scolaire</t>
  </si>
  <si>
    <t xml:space="preserve">Coopérationet mise en synergie CVL CVC </t>
  </si>
  <si>
    <t>Mmes CALVET et TOULMONDE</t>
  </si>
  <si>
    <t>Activités ludiques et sorties de proximité</t>
  </si>
  <si>
    <t xml:space="preserve">Evénementiels culturels </t>
  </si>
  <si>
    <t>EDUCATION ARTISTIQUE ET CULTURELLE</t>
  </si>
  <si>
    <t>la "cantoche"</t>
  </si>
  <si>
    <t>M. CLAUDET</t>
  </si>
  <si>
    <t xml:space="preserve">CITOYEN </t>
  </si>
  <si>
    <t>Mme HUGE</t>
  </si>
  <si>
    <t>Collecte alimentaire</t>
  </si>
  <si>
    <t>La chasse au gaspillage</t>
  </si>
  <si>
    <t>Mme LECLUZE</t>
  </si>
  <si>
    <t>Blocs-notes et cie</t>
  </si>
  <si>
    <t>Mme LIBAN</t>
  </si>
  <si>
    <t>Médiation par les pairs</t>
  </si>
  <si>
    <t>Mme BOUILLOT</t>
  </si>
  <si>
    <t>Aménagements des 3 cours</t>
  </si>
  <si>
    <t>Racisme et anti-sémitisme</t>
  </si>
  <si>
    <t>Recyclage "éco-collège"</t>
  </si>
  <si>
    <t>UNICEF</t>
  </si>
  <si>
    <t>M. HAMLA</t>
  </si>
  <si>
    <t>Poids du cartable</t>
  </si>
  <si>
    <t>EDUCATIF DE SANTE</t>
  </si>
  <si>
    <t>Mmes ZEKROUF, FRIANT, MAUPERIN, BOUILLOT, CUISSET et M. PACZECHA</t>
  </si>
  <si>
    <t>Soirée des jeunes talents</t>
  </si>
  <si>
    <t>M.MILLANT</t>
  </si>
  <si>
    <t>Journal du lycée</t>
  </si>
  <si>
    <t>Restos du cœur</t>
  </si>
  <si>
    <t>Non au harcèlement</t>
  </si>
  <si>
    <t>Formation citoyenne</t>
  </si>
  <si>
    <t>Eco-coitoyenneté et developpement durable</t>
  </si>
  <si>
    <t>Egalité filles-garçons</t>
  </si>
  <si>
    <t>Tutorat</t>
  </si>
  <si>
    <t>Mmes NICOLAS et PONCELET-AKHDAR</t>
  </si>
  <si>
    <t>Projet KREEMAX: Ambassedeurs ECO-LYCEE</t>
  </si>
  <si>
    <t>Mme MAURICE</t>
  </si>
  <si>
    <t>Formation des pairs</t>
  </si>
  <si>
    <t>Développement durable</t>
  </si>
  <si>
    <t>M. TRUTT</t>
  </si>
  <si>
    <t>Récompenser les élèves méritants</t>
  </si>
  <si>
    <t>Mme REVARDEAUX, M. HUBLART</t>
  </si>
  <si>
    <t>De la pesée au compost</t>
  </si>
  <si>
    <t>M. BOUILLON</t>
  </si>
  <si>
    <t>GIV OX</t>
  </si>
  <si>
    <t>Mme RENAULT</t>
  </si>
  <si>
    <t>Améliorer le cadre de vie et le quotidien des élèves</t>
  </si>
  <si>
    <t xml:space="preserve">Mme BAROUX </t>
  </si>
  <si>
    <t>M. CREUS</t>
  </si>
  <si>
    <t>Mme LALLEMENT</t>
  </si>
  <si>
    <t>Sortie "Patinoire"</t>
  </si>
  <si>
    <t>M. LOUIS</t>
  </si>
  <si>
    <t>Opération "Nettoyons la Nature"</t>
  </si>
  <si>
    <t>Bal de promotion</t>
  </si>
  <si>
    <t>Concours" non au harcèlement"</t>
  </si>
  <si>
    <t>Mmes PEYTARD et BRULFER</t>
  </si>
  <si>
    <t>Eco-Collège</t>
  </si>
  <si>
    <t>M. KERNAONET</t>
  </si>
  <si>
    <t>Education à la démocratie</t>
  </si>
  <si>
    <t>Mme LOUIS</t>
  </si>
  <si>
    <t>Mmes LOUIS et HIERNAUX</t>
  </si>
  <si>
    <t>Corps à prendre</t>
  </si>
  <si>
    <t>Mmes HIERNAUX et BURATO</t>
  </si>
  <si>
    <t>Internet responsable-passe ton permis Web</t>
  </si>
  <si>
    <t>Mme HIERNAUX</t>
  </si>
  <si>
    <t>Récompenser les mentions positives</t>
  </si>
  <si>
    <t>Journée à thème</t>
  </si>
  <si>
    <t>Mme BRUYEN</t>
  </si>
  <si>
    <t xml:space="preserve">Bien vivre au collège sur le temps du midi </t>
  </si>
  <si>
    <t>Mme BARTHEL</t>
  </si>
  <si>
    <t>Décoration du collège</t>
  </si>
  <si>
    <t>Journée ELA</t>
  </si>
  <si>
    <t>Intervention Education à la sexualité et à la vie affective</t>
  </si>
  <si>
    <t>Bien Vivre au collège</t>
  </si>
  <si>
    <t>Mme ANDRIEU</t>
  </si>
  <si>
    <t>Journée de la laïcité</t>
  </si>
  <si>
    <t>Sensibilisationaux gestes qui sauvent</t>
  </si>
  <si>
    <t>Mme FINANCE</t>
  </si>
  <si>
    <t>Semaine de solidarité</t>
  </si>
  <si>
    <t xml:space="preserve">Prévention sécurité routière </t>
  </si>
  <si>
    <t>Journée citoyenne</t>
  </si>
  <si>
    <t>Mme DEGRE</t>
  </si>
  <si>
    <t>Création du logo du collège</t>
  </si>
  <si>
    <t>M. HEWAK</t>
  </si>
  <si>
    <t>Semaine caritative</t>
  </si>
  <si>
    <t>Mme WADEL et M. KUGENER</t>
  </si>
  <si>
    <t>Mieux vivre au collège</t>
  </si>
  <si>
    <t>Mme ROYNETTE</t>
  </si>
  <si>
    <t>Spectacle des talents</t>
  </si>
  <si>
    <t xml:space="preserve">Cérémonie  de récompenses des élèves méritants en juin </t>
  </si>
  <si>
    <t>Collectes diverses</t>
  </si>
  <si>
    <t>Soirée des 3èmes</t>
  </si>
  <si>
    <t>M.DURAND</t>
  </si>
  <si>
    <t>Mme OTHELET</t>
  </si>
  <si>
    <t>Climat scolaire</t>
  </si>
  <si>
    <t>Ms. MAHIHENNI et REY</t>
  </si>
  <si>
    <t>Solidarité avec les Antilles</t>
  </si>
  <si>
    <t>Vivre ensemble au collège</t>
  </si>
  <si>
    <t>Mme GODART</t>
  </si>
  <si>
    <t>M.LAFFOND</t>
  </si>
  <si>
    <t>Embellisement des espaces extérieurs</t>
  </si>
  <si>
    <t>M. BENHAMMOUDA</t>
  </si>
  <si>
    <t>Lycéens ambassadeurs contre le harcélement</t>
  </si>
  <si>
    <t>Mme CHANOIS</t>
  </si>
  <si>
    <t>Commission Menu</t>
  </si>
  <si>
    <t>M. THOMPSON-BARON</t>
  </si>
  <si>
    <t>Commission Courtoisie</t>
  </si>
  <si>
    <t>M. BERNIGAUD</t>
  </si>
  <si>
    <t>Course contre la faim</t>
  </si>
  <si>
    <t>Mme MORLET</t>
  </si>
  <si>
    <t>Collecte de matériel</t>
  </si>
  <si>
    <t>Mme HEURTEFEU</t>
  </si>
  <si>
    <t>Bouge ton collège</t>
  </si>
  <si>
    <t>Mme VINCENT</t>
  </si>
  <si>
    <t>Etre solidaire</t>
  </si>
  <si>
    <t>Formation des délégués</t>
  </si>
  <si>
    <t>M. ROZE</t>
  </si>
  <si>
    <t>Journée sécurité routière</t>
  </si>
  <si>
    <t>Sensibilisation aux  risques liés aux conduites addictives</t>
  </si>
  <si>
    <t>Mme BRECK</t>
  </si>
  <si>
    <t>Opération"mets tes baskets et bats la maladie"</t>
  </si>
  <si>
    <t>Mme PRETOT</t>
  </si>
  <si>
    <t xml:space="preserve">Améliorer la vie des élèves au collège </t>
  </si>
  <si>
    <t>Améliorer la propreté aux abords du lycée</t>
  </si>
  <si>
    <t>Page Facebook</t>
  </si>
  <si>
    <t>Mme HOUDION</t>
  </si>
  <si>
    <t>Aménagement  du foyer des lycéens</t>
  </si>
  <si>
    <t>Aide en cuisine</t>
  </si>
  <si>
    <t>Mme PLANTEGENET-SCHMIT</t>
  </si>
  <si>
    <t>formcomp</t>
  </si>
  <si>
    <t>FORMULE</t>
  </si>
  <si>
    <t>Nuit de l\'eau avec l\'UNICEF</t>
  </si>
  <si>
    <t>Création d\'un foyer des élèves</t>
  </si>
  <si>
    <t xml:space="preserve">Spectacle de fin d\'année </t>
  </si>
  <si>
    <t>M\'TON DOS</t>
  </si>
  <si>
    <t>Concours d\'affiches sur le thème de la propreté  dans le collège</t>
  </si>
  <si>
    <t>Mise en place d\'un "Espace Citoyen"</t>
  </si>
  <si>
    <t>Diagnostic sur le cadre de vie de l\'élève</t>
  </si>
  <si>
    <t>Aménagement de la salle d\'étude</t>
  </si>
  <si>
    <t>Organisation d\'un bal de fin d\'année</t>
  </si>
  <si>
    <t>Création d\'un espace de foot</t>
  </si>
  <si>
    <t>Connaître l\'avis des autres collègiens afin de les représenter au mieux.</t>
  </si>
  <si>
    <t>Semaine de l\'égalité homme-femme</t>
  </si>
  <si>
    <t>"c\'est du propre"</t>
  </si>
  <si>
    <t>Prévention du harcélement:"c\'est décidé, j\'en parle"</t>
  </si>
  <si>
    <t>Manifestation sportive autour de l\'échange et de la citoyenneté.</t>
  </si>
  <si>
    <t>Prévention du harcélement: "c\'est décidé, j\'en parle"</t>
  </si>
  <si>
    <t>Étiquettes de lignes</t>
  </si>
  <si>
    <t>(vide)</t>
  </si>
  <si>
    <t>Total général</t>
  </si>
  <si>
    <t>rang</t>
  </si>
  <si>
    <t>Recyclage \'éco-collège\'</t>
  </si>
  <si>
    <t>Sortie \'Patinoire\'</t>
  </si>
  <si>
    <t>Opération \'Nettoyons la Nature\'</t>
  </si>
  <si>
    <t>Concours\' non au harcèlement\'</t>
  </si>
  <si>
    <t>Mise en place d\'un \'Espace Citoyen\'</t>
  </si>
  <si>
    <t>Opération\'mets tes baskets et bats la maladie\'</t>
  </si>
  <si>
    <t>\'c\'est du propre\'</t>
  </si>
  <si>
    <t>la \'cantoche\'</t>
  </si>
  <si>
    <t>Prévention du harcélement:\'c\'est décidé, j\'en parle\'</t>
  </si>
  <si>
    <t>Prévention du harcélement: \'c\'est décidé, j\'en parle\'</t>
  </si>
  <si>
    <t>CITOYEN/SANTE/ARTISTIQUE et CULTUREL</t>
  </si>
  <si>
    <t>LYC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</si>
</sst>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C3F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dotted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3" borderId="1" xfId="0" applyNumberFormat="1" applyFont="1" applyFill="1" applyBorder="1" applyAlignment="1">
      <alignment horizontal="center" vertical="center"/>
    </xf>
    <xf numFmtId="0" fontId="0" fillId="4" borderId="0" xfId="0" applyFill="1" applyBorder="1"/>
    <xf numFmtId="49" fontId="0" fillId="2" borderId="0" xfId="0" applyNumberFormat="1" applyFill="1"/>
    <xf numFmtId="49" fontId="0" fillId="0" borderId="0" xfId="0" applyNumberFormat="1"/>
    <xf numFmtId="0" fontId="0" fillId="2" borderId="0" xfId="0" applyFill="1" applyAlignment="1">
      <alignment shrinkToFit="1"/>
    </xf>
    <xf numFmtId="0" fontId="0" fillId="0" borderId="0" xfId="0" applyAlignment="1">
      <alignment shrinkToFit="1"/>
    </xf>
    <xf numFmtId="0" fontId="0" fillId="5" borderId="0" xfId="0" applyFill="1"/>
    <xf numFmtId="0" fontId="0" fillId="5" borderId="0" xfId="0" applyFill="1" applyAlignment="1">
      <alignment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6" borderId="0" xfId="0" applyFill="1"/>
    <xf numFmtId="0" fontId="0" fillId="6" borderId="0" xfId="0" applyFill="1" applyAlignment="1">
      <alignment shrinkToFit="1"/>
    </xf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7" borderId="0" xfId="0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147.603064351853" createdVersion="4" refreshedVersion="4" minRefreshableVersion="3" recordCount="245">
  <cacheSource type="worksheet">
    <worksheetSource ref="B1:W1048576" sheet="Feuil1"/>
  </cacheSource>
  <cacheFields count="22">
    <cacheField name="UAI" numFmtId="0">
      <sharedItems containsBlank="1" count="187">
        <s v="0080011U"/>
        <s v="0080016Z"/>
        <s v="0080017A"/>
        <s v="0080021E"/>
        <s v="0080035V"/>
        <s v="0080036W"/>
        <s v="0080042C"/>
        <s v="0080046G"/>
        <s v="0080052N"/>
        <s v="0080068F"/>
        <s v="0080079T"/>
        <s v="0080105W"/>
        <s v="0080826E"/>
        <s v="0080827F"/>
        <s v="0080829H"/>
        <s v="0080839U"/>
        <s v="0080894D"/>
        <s v="0080896F"/>
        <s v="0080897G"/>
        <s v="0080909V"/>
        <s v="0080910W"/>
        <s v="0080925M"/>
        <s v="0080948M"/>
        <s v="0080949N"/>
        <s v="0080954U"/>
        <s v="0081001V"/>
        <s v="0081096Y"/>
        <s v="0081097Z"/>
        <s v="0081098A"/>
        <s v="0081099B"/>
        <s v="0081100C"/>
        <s v="0081102E"/>
        <s v="0081103F"/>
        <s v="0081104G"/>
        <s v="0081105H"/>
        <s v="0100005B"/>
        <s v="0100007D"/>
        <s v="0100008E"/>
        <s v="0100009F"/>
        <s v="0100010G"/>
        <s v="0100011H"/>
        <s v="0100013K"/>
        <s v="0100019S"/>
        <s v="0100028B"/>
        <s v="0100031E"/>
        <s v="0100033G"/>
        <s v="0100038M"/>
        <s v="0100081J"/>
        <s v="0100664T"/>
        <s v="0100665U"/>
        <s v="0100765C"/>
        <s v="0100785Z"/>
        <s v="0100786A"/>
        <s v="0100787B"/>
        <s v="0100806X"/>
        <s v="0100807Y"/>
        <s v="0100902B"/>
        <s v="0100905E"/>
        <s v="0100947A"/>
        <s v="0101031S"/>
        <s v="0510001Z"/>
        <s v="0510002A"/>
        <s v="0510010J"/>
        <s v="0510011K"/>
        <s v="0510016R"/>
        <s v="0510022X"/>
        <s v="0510026B"/>
        <s v="0510027C"/>
        <s v="0510028D"/>
        <s v="0510029E"/>
        <s v="0510030F"/>
        <s v="0510044W"/>
        <s v="0510048A"/>
        <s v="0510051D"/>
        <s v="0510052E"/>
        <s v="0510054G"/>
        <s v="0510056J"/>
        <s v="0510059M"/>
        <s v="0510060N"/>
        <s v="0511083A"/>
        <s v="0511084B"/>
        <s v="0511085C"/>
        <s v="0511108C"/>
        <s v="0511179E"/>
        <s v="0511187N"/>
        <s v="0511188P"/>
        <s v="0511189R"/>
        <s v="0511191T"/>
        <s v="0511214T"/>
        <s v="0511216V"/>
        <s v="0511251H"/>
        <s v="0511254L"/>
        <s v="0511256N"/>
        <s v="0511258R"/>
        <s v="0511326P"/>
        <s v="0511327R"/>
        <s v="0511432E"/>
        <s v="0511470W"/>
        <s v="0511472Y"/>
        <s v="0511474A"/>
        <s v="0511476C"/>
        <s v="0511531M"/>
        <s v="0511564Y"/>
        <s v="0511567B"/>
        <s v="0511802G"/>
        <s v="0511961E"/>
        <s v="0512014M"/>
        <s v="0520004X"/>
        <s v="0520006Z"/>
        <s v="0520014H"/>
        <s v="0520017L"/>
        <s v="0520018M"/>
        <s v="0520022S"/>
        <s v="0520023T"/>
        <s v="0520025V"/>
        <s v="0520026W"/>
        <s v="0520039K"/>
        <s v="0520040L"/>
        <s v="0520049W"/>
        <s v="0520050X"/>
        <s v="0520051Y"/>
        <s v="0520052Z"/>
        <s v="0520706K"/>
        <s v="0520708M"/>
        <s v="0520733P"/>
        <s v="0520737U"/>
        <s v="0520794F"/>
        <s v="0520814C"/>
        <s v="0520822L"/>
        <s v="0520842H"/>
        <s v="0511106A"/>
        <s v="0520709N"/>
        <s v="0080006N"/>
        <s v="0080018B"/>
        <s v="0080053P"/>
        <s v="0101028N"/>
        <s v="0510006E"/>
        <s v="0510031G"/>
        <s v="0511901P"/>
        <s v="0080007P"/>
        <s v="0080027L"/>
        <s v="0080045F"/>
        <s v="0100015M"/>
        <s v="0100022V"/>
        <s v="0101016A"/>
        <s v="0510032H"/>
        <s v="0510034K"/>
        <s v="0510035L"/>
        <s v="0511926S"/>
        <s v="0520019N"/>
        <s v="0520027X"/>
        <s v="0520028Y"/>
        <s v="0520844K"/>
        <s v="0080010T"/>
        <s v="0080028M"/>
        <s v="0080047H"/>
        <s v="0080048J"/>
        <s v="0100004A"/>
        <s v="0100016N"/>
        <s v="0100945Y"/>
        <s v="0101022G"/>
        <s v="0510036M"/>
        <s v="0510037N"/>
        <s v="0510038P"/>
        <s v="0511430C"/>
        <s v="0520008B"/>
        <s v="0520029Z"/>
        <s v="0520032C"/>
        <s v="0520795G"/>
        <s v="0520923W"/>
        <s v="0080008R"/>
        <s v="0080039Z"/>
        <s v="0080040A"/>
        <s v="0081047V"/>
        <s v="0100003Z"/>
        <s v="0100023W"/>
        <s v="0100025Y"/>
        <s v="0510007F"/>
        <s v="0510053F"/>
        <s v="0510062R"/>
        <s v="0510068X"/>
        <s v="0511565Z"/>
        <s v="0511884W"/>
        <s v="0511951U"/>
        <s v="0520021R"/>
        <s v="0521032P"/>
        <m/>
      </sharedItems>
    </cacheField>
    <cacheField name="Dép" numFmtId="0">
      <sharedItems containsBlank="1"/>
    </cacheField>
    <cacheField name="Commune" numFmtId="0">
      <sharedItems containsBlank="1"/>
    </cacheField>
    <cacheField name="CC" numFmtId="0">
      <sharedItems containsBlank="1"/>
    </cacheField>
    <cacheField name="type" numFmtId="0">
      <sharedItems containsBlank="1"/>
    </cacheField>
    <cacheField name="denom" numFmtId="0">
      <sharedItems containsBlank="1"/>
    </cacheField>
    <cacheField name="nom" numFmtId="0">
      <sharedItems containsBlank="1"/>
    </cacheField>
    <cacheField name="L-BASS" numFmtId="0">
      <sharedItems containsBlank="1"/>
    </cacheField>
    <cacheField name="Secteur Scolaire" numFmtId="0">
      <sharedItems containsBlank="1"/>
    </cacheField>
    <cacheField name="TEL" numFmtId="0">
      <sharedItems containsBlank="1"/>
    </cacheField>
    <cacheField name="Site Internet" numFmtId="0">
      <sharedItems containsBlank="1" containsMixedTypes="1" containsNumber="1" containsInteger="1" minValue="0" maxValue="0"/>
    </cacheField>
    <cacheField name="x (WGS84)" numFmtId="0">
      <sharedItems containsBlank="1" containsMixedTypes="1" containsNumber="1" minValue="48.502909500000001" maxValue="48.973658200000003"/>
    </cacheField>
    <cacheField name="y (WGS84)" numFmtId="0">
      <sharedItems containsBlank="1" containsMixedTypes="1" containsNumber="1" minValue="4.3729747999999997" maxValue="4.9418924000000004"/>
    </cacheField>
    <cacheField name="courriel" numFmtId="0">
      <sharedItems containsBlank="1"/>
    </cacheField>
    <cacheField name="Adresse" numFmtId="0">
      <sharedItems containsBlank="1"/>
    </cacheField>
    <cacheField name="CP" numFmtId="0">
      <sharedItems containsBlank="1"/>
    </cacheField>
    <cacheField name=" Localité " numFmtId="0">
      <sharedItems containsBlank="1"/>
    </cacheField>
    <cacheField name="formcomp" numFmtId="0">
      <sharedItems containsBlank="1"/>
    </cacheField>
    <cacheField name="Référent" numFmtId="0">
      <sharedItems containsBlank="1"/>
    </cacheField>
    <cacheField name="Actions" numFmtId="0">
      <sharedItems containsBlank="1" count="95">
        <m/>
        <s v="Nuit de l\'eau avec l\'UNICEF"/>
        <s v="Collecte alimentaire"/>
        <s v="La chasse au gaspillage"/>
        <s v="Blocs-notes et cie"/>
        <s v="Aménagements des 3 cours"/>
        <s v="Racisme et anti-sémitisme"/>
        <s v="Recyclage &quot;éco-collège&quot;"/>
        <s v="UNICEF"/>
        <s v="Poids du cartable"/>
        <s v="Soirée des jeunes talents"/>
        <s v="Formation des pairs"/>
        <s v="Développement durable"/>
        <s v="Récompenser les élèves méritants"/>
        <s v="De la pesée au compost"/>
        <s v="GIV OX"/>
        <s v="Améliorer le cadre de vie et le quotidien des élèves"/>
        <s v="Création d\'un foyer des élèves"/>
        <s v="Sortie &quot;Patinoire&quot;"/>
        <s v="Opération &quot;Nettoyons la Nature&quot;"/>
        <s v="Bal de promotion"/>
        <s v="Spectacle de fin d\'année "/>
        <s v="Concours&quot; non au harcèlement&quot;"/>
        <s v="Eco-Collège"/>
        <s v="Education à la démocratie"/>
        <s v="M\'TON DOS"/>
        <s v="Non au harcèlement"/>
        <s v="Corps à prendre"/>
        <s v="Internet responsable-passe ton permis Web"/>
        <s v="Récompenser les mentions positives"/>
        <s v="Journée à thème"/>
        <s v="Bien vivre au collège sur le temps du midi "/>
        <s v="Décoration du collège"/>
        <s v="Journée ELA"/>
        <s v="Intervention Education à la sexualité et à la vie affective"/>
        <s v="Bien Vivre au collège"/>
        <s v="Journée de la laïcité"/>
        <s v="Sensibilisationaux gestes qui sauvent"/>
        <s v="Création du logo du collège"/>
        <s v="Mieux vivre au collège"/>
        <s v="Spectacle des talents"/>
        <s v="Cérémonie  de récompenses des élèves méritants en juin "/>
        <s v="Collectes diverses"/>
        <s v="Concours d\'affiches sur le thème de la propreté  dans le collège"/>
        <s v="Soirée des 3èmes"/>
        <s v="Mise en place d\'un &quot;Espace Citoyen&quot;"/>
        <s v="Climat scolaire"/>
        <s v="Solidarité avec les Antilles"/>
        <s v="Vivre ensemble au collège"/>
        <s v="Diagnostic sur le cadre de vie de l\'élève"/>
        <s v="Embellisement des espaces extérieurs"/>
        <s v="Commission Menu"/>
        <s v="Commission Courtoisie"/>
        <s v="Course contre la faim"/>
        <s v="Collecte de matériel"/>
        <s v="Bouge ton collège"/>
        <s v="Etre solidaire"/>
        <s v="Formation des délégués"/>
        <s v="Opération&quot;mets tes baskets et bats la maladie&quot;"/>
        <s v="Améliorer la vie des élèves au collège "/>
        <s v="Aménagement de la salle d\'étude"/>
        <s v="Aménagement  du foyer des lycéens"/>
        <s v="Aide en cuisine"/>
        <s v="Organisation d\'un bal de fin d\'année"/>
        <s v="Création d\'un espace de foot"/>
        <s v="Connaître l\'avis des autres collègiens afin de les représenter au mieux."/>
        <s v="Communication représentation lycéenne"/>
        <s v="Lutte contre le gaspillage alimentaire et tri sélectif"/>
        <s v="Promotion du climat scolaire"/>
        <s v="Coopérationet mise en synergie CVL CVC "/>
        <s v="Semaine de solidarité"/>
        <s v="Semaine de l\'égalité homme-femme"/>
        <s v="Prévention sécurité routière "/>
        <s v="Journée citoyenne"/>
        <s v="Lycéens ambassadeurs contre le harcélement"/>
        <s v="Activités ludiques et sorties de proximité"/>
        <s v="&quot;c\'est du propre&quot;"/>
        <s v="Evénementiels culturels "/>
        <s v="la &quot;cantoche&quot;"/>
        <s v="Médiation par les pairs"/>
        <s v="Projet KREEMAX: Ambassedeurs ECO-LYCEE"/>
        <s v="Prévention du harcélement:&quot;c\'est décidé, j\'en parle&quot;"/>
        <s v="Journée sécurité routière"/>
        <s v="Sensibilisation aux  risques liés aux conduites addictives"/>
        <s v="Améliorer la propreté aux abords du lycée"/>
        <s v="Page Facebook"/>
        <s v="Manifestation sportive autour de l\'échange et de la citoyenneté."/>
        <s v="Journal du lycée"/>
        <s v="Restos du cœur"/>
        <s v="Formation citoyenne"/>
        <s v="Eco-coitoyenneté et developpement durable"/>
        <s v="Egalité filles-garçons"/>
        <s v="Tutorat"/>
        <s v="Prévention du harcélement: &quot;c\'est décidé, j\'en parle&quot;"/>
        <s v="Semaine caritative"/>
      </sharedItems>
    </cacheField>
    <cacheField name="Parcours" numFmtId="0">
      <sharedItems containsBlank="1" count="6">
        <m/>
        <s v="CITOYEN "/>
        <s v="CITOYEN"/>
        <s v="EDUCATIF DE SANTE"/>
        <s v="CITOYEN/SANTE/ARTISTIQUE et CULTUREL"/>
        <s v="EDUCATION ARTISTIQUE ET CULTURELLE"/>
      </sharedItems>
    </cacheField>
    <cacheField name="FORMULE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3168.723566782406" createdVersion="4" refreshedVersion="4" minRefreshableVersion="3" recordCount="95">
  <cacheSource type="worksheet">
    <worksheetSource ref="A1:V96" sheet="Feuil1"/>
  </cacheSource>
  <cacheFields count="22">
    <cacheField name="rang" numFmtId="0">
      <sharedItems containsSemiMixedTypes="0" containsString="0" containsNumber="1" containsInteger="1" minValue="1" maxValue="94"/>
    </cacheField>
    <cacheField name="UAI" numFmtId="0">
      <sharedItems count="37">
        <s v="0080007P"/>
        <s v="0520737U"/>
        <s v="0520032C"/>
        <s v="0520706K"/>
        <s v="0080954U"/>
        <s v="0080036W"/>
        <s v="0081103F"/>
        <s v="0510026B"/>
        <s v="0080021E"/>
        <s v="0511191T"/>
        <s v="0511258R"/>
        <s v="0520017L"/>
        <s v="0080006N"/>
        <s v="0520822L"/>
        <s v="0510048A"/>
        <s v="0080839U"/>
        <s v="0080052N"/>
        <s v="0511476C"/>
        <s v="0080040A"/>
        <s v="0100902B"/>
        <s v="0510010J"/>
        <s v="0511564Y"/>
        <s v="0520022S"/>
        <s v="0080897G"/>
        <s v="0510031G"/>
        <s v="0511901P"/>
        <s v="0080027L"/>
        <s v="0511083A"/>
        <s v="0511254L"/>
        <s v="0080017A"/>
        <s v="0520039K"/>
        <s v="0081047V"/>
        <s v="0080048J"/>
        <s v="0080079T"/>
        <s v="0510053F"/>
        <s v="0511326P"/>
        <s v="0520018M"/>
      </sharedItems>
    </cacheField>
    <cacheField name="Dép" numFmtId="0">
      <sharedItems/>
    </cacheField>
    <cacheField name="Commune" numFmtId="0">
      <sharedItems/>
    </cacheField>
    <cacheField name="CC" numFmtId="0">
      <sharedItems/>
    </cacheField>
    <cacheField name="type" numFmtId="0">
      <sharedItems count="5">
        <s v="LGT"/>
        <s v="CLG"/>
        <s v="LP"/>
        <s v="LG"/>
        <s v="LPO"/>
      </sharedItems>
    </cacheField>
    <cacheField name="denom" numFmtId="0">
      <sharedItems/>
    </cacheField>
    <cacheField name="nom" numFmtId="0">
      <sharedItems count="37">
        <s v="LGT SEVIGNE"/>
        <s v="CLG LA ROCHOTTE"/>
        <s v="LP EMILE BAUDOT"/>
        <s v="CLG MONTMORENCY"/>
        <s v="CLG BAYARD"/>
        <s v="CLG JEAN ROGISSART"/>
        <s v="CLG RAUCOURT"/>
        <s v="CLG DE LA BRIE CHAMPENOISE"/>
        <s v="CLG DE LA RETOURNE"/>
        <s v="CLG JEAN-BAPTISTE DROUET"/>
        <s v="CLG CLAUDE-NICOLAS LEDOUX"/>
        <s v="CLG DES TROIS PROVINCES"/>
        <s v="LG CHANZY"/>
        <s v="CLG CRESSOT"/>
        <s v="CLG LA SOURCE"/>
        <s v="CLG PASTEUR"/>
        <s v="CLG CHARLES BRUNEAU"/>
        <s v="CLG VIEUX PORT"/>
        <s v="LPO JEAN MOULIN"/>
        <s v="CLG GASTON BACHELARD"/>
        <s v="CLG VICTOR DURUY"/>
        <s v="CLG RAYMOND SIROT"/>
        <s v="CLG JEAN RENOIR"/>
        <s v="CLG ROBERT DE SORBON"/>
        <s v="LG GEORGES CLEMENCEAU"/>
        <s v="LG COLBERT"/>
        <s v="LGT MONGE"/>
        <s v="CLG NICOLAS APPERT"/>
        <s v="CLG FRANCOIS LEGROS"/>
        <s v="CLG LES AURAINS"/>
        <s v="CLG LOUISE MICHEL"/>
        <s v="LPO BAZEILLES"/>
        <s v="LP LE CHATEAU"/>
        <s v="CLG FRED SCAMARONI"/>
        <s v="LPO LA FONTAINE DU VE"/>
        <s v="CLG GEORGES CHARPAK"/>
        <s v="CLG MARIE CALVES"/>
      </sharedItems>
    </cacheField>
    <cacheField name="L-BASS" numFmtId="0">
      <sharedItems/>
    </cacheField>
    <cacheField name="Secteur Scolaire" numFmtId="0">
      <sharedItems/>
    </cacheField>
    <cacheField name="TEL" numFmtId="0">
      <sharedItems/>
    </cacheField>
    <cacheField name="Site Internet" numFmtId="0">
      <sharedItems containsMixedTypes="1" containsNumber="1" containsInteger="1" minValue="0" maxValue="0" count="25">
        <s v="www.lyceesevigne.com"/>
        <s v="www.clg-rochotte.ac-reims.fr"/>
        <n v="0"/>
        <s v="http://www.college-montmorency.fr"/>
        <s v="https://sepia.ac-reims.fr/clg-bayard/-joomla-/"/>
        <s v="http://sepia.ac-reims.fr/clg-nouzonville/-spip-/"/>
        <s v="http://sepia.ac-reims.fr/clg-raucourt/-joomla-/"/>
        <s v="http://sepia.ac-reims.fr/clg-juniville/-spip-/"/>
        <s v="http://sepia.ac-reims.fr/clg-dormans/-spip-/"/>
        <s v="www.chanzy.net"/>
        <s v="http://sepia.ac-reims.fr/clg-rilly/-spip-/"/>
        <s v="http://sepia.ac-reims.fr/clg-vrigne/-wp-/"/>
        <s v="www.clg-vireux-wallerand.ac-reims.fr"/>
        <s v="www.clg-vieux-port.ac-reims.fr"/>
        <s v="http://www.jeanmoulinrevin.fr"/>
        <s v="http://portail.college-duruy.fr"/>
        <s v="http://sepia.ac-reims.fr/clg-gueux/-spip-/"/>
        <s v="www.lycee-clemenceau-reims.fr"/>
        <s v="http://www.lyceemonge.com"/>
        <s v="www.clg-f-legros.fr"/>
        <s v="https://ent.clg-fumay.ac-reims.fr/"/>
        <s v="www.lycee-bazeilles.com/fr/"/>
        <s v="http://sepia.ac-reims.jr/lp-du-chateau/-joomla-/"/>
        <s v="http://www.clg-scamaroni.ac-reims.fr/"/>
        <s v="http://citescolaire.fontaine-du-ve.com/"/>
      </sharedItems>
    </cacheField>
    <cacheField name="x (WGS84)" numFmtId="0">
      <sharedItems count="37">
        <s v="49.7710212"/>
        <s v="48.0904096"/>
        <s v="48.5056557"/>
        <s v="47.959704"/>
        <s v="49.7577704"/>
        <s v="49.8178279"/>
        <s v="49.6061246"/>
        <s v="48.8768877"/>
        <s v="49.3959086"/>
        <s v="49.0924826"/>
        <s v="49.0712631"/>
        <s v="47.7809133"/>
        <s v="49.7729701"/>
        <s v="48.4417158"/>
        <s v="49.1611199"/>
        <s v="49.736173"/>
        <s v="50.0874677"/>
        <s v="48.728034"/>
        <s v="49.9286852"/>
        <s v="48.2281029"/>
        <s v="48.9559366"/>
        <s v="49.2495702"/>
        <s v="48.4805658"/>
        <s v="49.5117034"/>
        <s v="49.2507343"/>
        <s v="49.2828275"/>
        <s v="49.761407"/>
        <s v="48.9531389"/>
        <s v="49.2366458"/>
        <s v="49.9915268"/>
        <s v="48.1042562"/>
        <s v="49.6794841"/>
        <s v="49.7030608"/>
        <s v="49.7662969"/>
        <s v="48.7254763"/>
        <s v="49.3608132"/>
        <s v="48.2972024"/>
      </sharedItems>
    </cacheField>
    <cacheField name="y (WGS84)" numFmtId="0">
      <sharedItems count="37">
        <s v="4.7172013"/>
        <s v="5.1349555"/>
        <s v="4.941298"/>
        <s v="5.7453838"/>
        <s v="4.7185223"/>
        <s v="4.74591"/>
        <s v="4.960898"/>
        <s v="3.550012"/>
        <s v="4.37714"/>
        <s v="4.9114622"/>
        <s v="3.6367154"/>
        <s v="5.6067936"/>
        <s v="4.7296236"/>
        <s v="5.1530976"/>
        <s v="4.0480114"/>
        <s v="4.8576174"/>
        <s v="4.7282222"/>
        <s v="4.5937423"/>
        <s v="4.6545239"/>
        <s v="4.7052908"/>
        <s v="4.3534759"/>
        <s v="3.9137579"/>
        <s v="4.7677317"/>
        <s v="4.3672847"/>
        <s v="4.046329"/>
        <s v="4.024205"/>
        <s v="4.7126167"/>
        <s v="4.3375046"/>
        <s v="4.0114754"/>
        <s v="4.7056313"/>
        <s v="5.1481333"/>
        <s v="4.9822122"/>
        <s v="4.9469312"/>
        <s v="4.6934313"/>
        <s v="3.7167263"/>
        <s v="4.167485"/>
        <s v="5.1447986"/>
      </sharedItems>
    </cacheField>
    <cacheField name="courriel" numFmtId="0">
      <sharedItems count="37">
        <s v="ce.0080007P@ac-reims.fr"/>
        <s v="ce.0520737U@ac-reims.fr"/>
        <s v="ce.0520032C@ac-reims.fr"/>
        <s v="ce.0520706K@ac-reims.fr"/>
        <s v="ce.0080954U@ac-reims.fr"/>
        <s v="ce.0080036W@ac-reims.fr"/>
        <s v="ce.0081103F@ac-reims.fr"/>
        <s v="ce.0510026B@ac-reims.fr"/>
        <s v="ce.0080021E@ac-reims.fr"/>
        <s v="ce.0511191T@ac-reims.fr"/>
        <s v="ce.0511258R@ac-reims.fr"/>
        <s v="ce.0520017L@ac-reims.fr"/>
        <s v="ce.0080006N@ac-reims.fr"/>
        <s v="ce.0520822L@ac-reims.fr"/>
        <s v="ce.0510048A@ac-reims.fr"/>
        <s v="ce.0080839U@ac-reims.fr"/>
        <s v="ce.0080052N@ac-reims.fr"/>
        <s v="ce.0511476C@ac-reims.fr"/>
        <s v="ce.0080040A@ac-reims.fr"/>
        <s v="ce.0100902B@ac-reims.fr"/>
        <s v="ce.0510010J@ac-reims.fr"/>
        <s v="ce.0511564Y@ac-reims.fr"/>
        <s v="ce.0520022S@ac-reims.fr"/>
        <s v="ce.0080897G@ac-reims.fr"/>
        <s v="ce.0510031G@ac-reims.fr"/>
        <s v="ce.0511901P@ac-reims.fr"/>
        <s v="ce.0080027L@ac-reims.fr"/>
        <s v="ce.0511083A@ac-reims.fr"/>
        <s v="ce.0511254L@ac-reims.fr"/>
        <s v="ce.0080017A@ac-reims.fr"/>
        <s v="ce.0520039K@ac-reims.fr"/>
        <s v="ce.0081047V@ac-reims.fr"/>
        <s v="ce.0080048J@ac-reims.fr"/>
        <s v="ce.0080079T@ac-reims.fr"/>
        <s v="ce.0510053F@ac-reims.fr"/>
        <s v="ce.0511326P@ac-reims.fr"/>
        <s v="ce.0520018M@ac-reims.fr"/>
      </sharedItems>
    </cacheField>
    <cacheField name="Adresse" numFmtId="0">
      <sharedItems count="37">
        <s v="14 RUE MADAME DE SEVIGNE"/>
        <s v="5 RUE BLAISE PASCAL"/>
        <s v="77 RUE DE LA MADELEINE"/>
        <s v="RUE CONSTANTIN WEYER"/>
        <s v="7 RUE SAINT LOUIS"/>
        <s v="9 RUE BARA"/>
        <s v="RUE DU FOND DE VILLERS"/>
        <s v="RUE DE L\'ECHELLE LE FRANC"/>
        <s v="19 RUE DES ECOLES"/>
        <s v="1 ROUTE ROYALE"/>
        <s v="45 RUE DU FAUBOURG DE CHAVENAY"/>
        <s v="RUE DES NOUOTTES"/>
        <s v="13 RUE DELVINCOURT"/>
        <s v="RUE DE LA GENEVROYE"/>
        <s v="RUE DES ROZAIS"/>
        <s v="3 RUE PASTEUR"/>
        <s v="10 RUE DE LA CAMPAGNE"/>
        <s v="RUE DU VIEUX PORT"/>
        <s v="996 AVENUE DE LA CITE SCOLAIRE"/>
        <s v="33 RUE GASTON BACHELARD"/>
        <s v="2 RUE DAGONET"/>
        <s v="9 RUE DU MOUTIER"/>
        <s v="1 AVENUE DE CHAMPAGNE"/>
        <s v="1 RUE ETIENNE DOLET"/>
        <s v="46 AVENUE GEORGES CLEMENCEAU"/>
        <s v="56 RUE DU DR SCHWEITZER"/>
        <s v="2 AVENUE DE SAINT JULIEN"/>
        <s v="15 RUE ORADOUR"/>
        <s v="2 RUE FRANCOIS LEGROS"/>
        <s v="27 RUE ANATOLE FRANCE"/>
        <s v="12 RUE YOURI GAGARINE"/>
        <s v="PARC DU CHATEAU DE MONTVILLERS"/>
        <s v="1 PLACE DU CHATEAU"/>
        <s v="3 RUE FRED SCAMARONI"/>
        <s v="AVENUE DE LA FONTAINE DU VE"/>
        <s v="ESPLANADE JEAN MONNET"/>
        <s v="43 RUE MAURICE PAILLOT"/>
      </sharedItems>
    </cacheField>
    <cacheField name="CP" numFmtId="0">
      <sharedItems count="34">
        <s v="08013"/>
        <s v="52904"/>
        <s v="52130"/>
        <s v="52400"/>
        <s v="08000"/>
        <s v="08700"/>
        <s v="08450"/>
        <s v="51210"/>
        <s v="08310"/>
        <s v="51801"/>
        <s v="51700"/>
        <s v="52500"/>
        <s v="52300"/>
        <s v="51500"/>
        <s v="08330"/>
        <s v="08320"/>
        <s v="51308"/>
        <s v="08500"/>
        <s v="10200"/>
        <s v="51038"/>
        <s v="51390"/>
        <s v="52220"/>
        <s v="08300"/>
        <s v="51682"/>
        <s v="51100"/>
        <s v="51573"/>
        <s v="08170"/>
        <s v="52011"/>
        <s v="08206"/>
        <s v="08208"/>
        <s v="08011"/>
        <s v="51122"/>
        <s v="51110"/>
        <s v="52320"/>
      </sharedItems>
    </cacheField>
    <cacheField name=" Localité " numFmtId="0">
      <sharedItems count="31">
        <s v="CHARLEVILLE MEZIERES CEDEX"/>
        <s v="CHAUMONT CEDEX 9"/>
        <s v="WASSY"/>
        <s v="BOURBONNE LES BAINS"/>
        <s v="CHARLEVILLE MEZIERES"/>
        <s v="NOUZONVILLE"/>
        <s v="RAUCOURT ET FLABA"/>
        <s v="MONTMIRAIL"/>
        <s v="JUNIVILLE"/>
        <s v="STE MENEHOULD CEDEX"/>
        <s v="DORMANS"/>
        <s v="FAYL BILLOT"/>
        <s v="JOINVILLE"/>
        <s v="RILLY LA MONTAGNE"/>
        <s v="VRIGNE AUX BOIS"/>
        <s v="VIREUX WALLERAND"/>
        <s v="VITRY LE FRANCOIS CEDEX"/>
        <s v="REVIN"/>
        <s v="BAR SUR AUBE"/>
        <s v="CHALONS EN CHAMPAGNE CEDEX"/>
        <s v="GUEUX"/>
        <s v="LA PORTE DU DER"/>
        <s v="RETHEL"/>
        <s v="REIMS CEDEX 2"/>
        <s v="REIMS"/>
        <s v="FUMAY"/>
        <s v="CHAUMONT CEDEX"/>
        <s v="SEDAN CEDEX"/>
        <s v="SEZANNE CEDEX"/>
        <s v="BAZANCOURT"/>
        <s v="FRONCLES"/>
      </sharedItems>
    </cacheField>
    <cacheField name="formcomp" numFmtId="0">
      <sharedItems/>
    </cacheField>
    <cacheField name="Référent" numFmtId="0">
      <sharedItems count="53">
        <s v="Mmes CALVET et TOULMONDE"/>
        <s v="Mme HOUDION"/>
        <s v="M. ROZE"/>
        <s v="Mme PRETOT"/>
        <s v="Mme RENAULT"/>
        <s v="Mme BOUILLOT"/>
        <s v="Mme LALLEMENT"/>
        <s v="Mme BRUYEN"/>
        <s v="Mme LECLUZE"/>
        <s v="Mme ROYNETTE"/>
        <s v="Mme OTHELET"/>
        <s v="Mme HUGE"/>
        <s v="Mme MORLET"/>
        <s v="M. THOMPSON-BARON"/>
        <s v="Mme ZAWADA"/>
        <s v="Mme PLANTEGENET-SCHMIT"/>
        <s v="Mme ZAWADA et M. PRUNIER"/>
        <s v="M. BERNIGAUD"/>
        <s v="M. CREUS"/>
        <s v="Mme DEGRE"/>
        <s v="Mme REVARDEAUX, M. HUBLART"/>
        <s v="Mme BARTHEL"/>
        <s v="Mme MAURICE"/>
        <s v="Mme GODART"/>
        <s v="M.MILLANT"/>
        <s v="Mmes PEYTARD et BRULFER"/>
        <s v="M. KERNAONET"/>
        <s v="M.LAFFOND"/>
        <s v="Mme VINCENT"/>
        <s v="M. BOUILLON"/>
        <s v="Mmes HIERNAUX et BURATO"/>
        <s v="Mme HIERNAUX"/>
        <s v="Mme FINANCE"/>
        <s v="Mme ANDRIEU"/>
        <s v="M. PRUNIER"/>
        <s v="M. BENHAMMOUDA"/>
        <s v="Mme LIBAN"/>
        <s v="Mme WADEL et M. KUGENER"/>
        <s v="M.DURAND"/>
        <s v="Mmes LOUIS et HIERNAUX"/>
        <s v="M. CLAUDET"/>
        <s v="M. LOUIS"/>
        <s v="Mme BRECK"/>
        <s v="Mme BAROUX "/>
        <s v="Mmes NICOLAS et PONCELET-AKHDAR"/>
        <s v="M. TRUTT"/>
        <s v="M. HEWAK"/>
        <s v="Mmes ZEKROUF, FRIANT, MAUPERIN, BOUILLOT, CUISSET et M. PACZECHA"/>
        <s v="Ms. MAHIHENNI et REY"/>
        <s v="Mme CHANOIS"/>
        <s v="Mme LOUIS"/>
        <s v="M. HAMLA"/>
        <s v="Mme HEURTEFEU"/>
      </sharedItems>
    </cacheField>
    <cacheField name="Actions" numFmtId="0">
      <sharedItems count="94">
        <s v="\'c\'est du propre\'"/>
        <s v="Activités ludiques et sorties de proximité"/>
        <s v="Aide en cuisine"/>
        <s v="Améliorer la propreté aux abords du lycée"/>
        <s v="Améliorer la vie des élèves au collège "/>
        <s v="Améliorer le cadre de vie et le quotidien des élèves"/>
        <s v="Aménagement  du foyer des lycéens"/>
        <s v="Aménagement de la salle d\'étude"/>
        <s v="Aménagements des 3 cours"/>
        <s v="Bal de promotion"/>
        <s v="Bien Vivre au collège"/>
        <s v="Bien vivre au collège sur le temps du midi "/>
        <s v="Blocs-notes et cie"/>
        <s v="Cérémonie  de récompenses des élèves méritants en juin "/>
        <s v="Climat scolaire"/>
        <s v="Collecte alimentaire"/>
        <s v="Collecte de matériel"/>
        <s v="Collectes diverses"/>
        <s v="Commission Courtoisie"/>
        <s v="Communication représentation lycéenne"/>
        <s v="Concours d\'affiches sur le thème de la propreté  dans le collège"/>
        <s v="Concours\' non au harcèlement\'"/>
        <s v="Connaître l\'avis des autres collègiens afin de les représenter au mieux."/>
        <s v="Coopérationet mise en synergie CVL CVC "/>
        <s v="Course contre la faim"/>
        <s v="Création d\'un espace de foot"/>
        <s v="Création d\'un foyer des élèves"/>
        <s v="Création du logo du collège"/>
        <s v="De la pesée au compost"/>
        <s v="Décoration du collège"/>
        <s v="Développement durable"/>
        <s v="Diagnostic sur le cadre de vie de l\'élève"/>
        <s v="Eco-coitoyenneté et developpement durable"/>
        <s v="Eco-Collège"/>
        <s v="Education à la démocratie"/>
        <s v="Egalité filles-garçons"/>
        <s v="Embellisement des espaces extérieurs"/>
        <s v="Etre solidaire"/>
        <s v="Formation citoyenne"/>
        <s v="Formation des délégués"/>
        <s v="Formation des pairs"/>
        <s v="GIV OX"/>
        <s v="Internet responsable-passe ton permis Web"/>
        <s v="Journal du lycée"/>
        <s v="Journée à thème"/>
        <s v="Journée citoyenne"/>
        <s v="Journée de la laïcité"/>
        <s v="Journée ELA"/>
        <s v="Journée sécurité routière"/>
        <s v="la \'cantoche\'"/>
        <s v="La chasse au gaspillage"/>
        <s v="Lutte contre le gaspillage alimentaire et tri sélectif"/>
        <s v="Lycéens ambassadeurs contre le harcélement"/>
        <s v="Manifestation sportive autour de l\'échange et de la citoyenneté."/>
        <s v="Médiation par les pairs"/>
        <s v="Mieux vivre au collège"/>
        <s v="Mise en place d\'un \'Espace Citoyen\'"/>
        <s v="Non au harcèlement"/>
        <s v="Nuit de l\'eau avec l\'UNICEF"/>
        <s v="Opération \'Nettoyons la Nature\'"/>
        <s v="Opération\'mets tes baskets et bats la maladie\'"/>
        <s v="Organisation d\'un bal de fin d\'année"/>
        <s v="Page Facebook"/>
        <s v="Prévention du harcélement: \'c\'est décidé, j\'en parle\'"/>
        <s v="Prévention du harcélement:\'c\'est décidé, j\'en parle\'"/>
        <s v="Prévention sécurité routière "/>
        <s v="Projet KREEMAX: Ambassedeurs ECO-LYCEE"/>
        <s v="Promotion du climat scolaire"/>
        <s v="Racisme et anti-sémitisme"/>
        <s v="Récompenser les élèves méritants"/>
        <s v="Récompenser les mentions positives"/>
        <s v="Recyclage \'éco-collège\'"/>
        <s v="Restos du cœur"/>
        <s v="Semaine caritative"/>
        <s v="Semaine de l\'égalité homme-femme"/>
        <s v="Semaine de solidarité"/>
        <s v="Sensibilisation aux  risques liés aux conduites addictives"/>
        <s v="Soirée des 3èmes"/>
        <s v="Soirée des jeunes talents"/>
        <s v="Solidarité avec les Antilles"/>
        <s v="Sortie \'Patinoire\'"/>
        <s v="Spectacle de fin d\'année "/>
        <s v="Spectacle des talents"/>
        <s v="Tutorat"/>
        <s v="UNICEF"/>
        <s v="Vivre ensemble au collège"/>
        <s v="Commission Menu"/>
        <s v="Corps à prendre"/>
        <s v="Intervention Education à la sexualité et à la vie affective"/>
        <s v="M\'TON DOS"/>
        <s v="Poids du cartable"/>
        <s v="Sensibilisationaux gestes qui sauvent"/>
        <s v="Bouge ton collège"/>
        <s v="Evénementiels culturels "/>
      </sharedItems>
    </cacheField>
    <cacheField name="Parcours" numFmtId="0">
      <sharedItems count="4">
        <s v="CITOYEN"/>
        <s v="CITOYEN "/>
        <s v="EDUCATIF DE SANTE"/>
        <s v="EDUCATION ARTISTIQUE ET CULTURE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5">
  <r>
    <x v="0"/>
    <s v="008"/>
    <s v="CHARLEVILLE-MEZIERES"/>
    <s v="08105"/>
    <s v="CLG"/>
    <s v="JEAN MACE"/>
    <s v="CLG JEAN MACE"/>
    <s v="CHARLEV.-S"/>
    <s v="CHARLEVILLE-MEZIERES"/>
    <s v="03.24.33.31.69"/>
    <s v="https://sepia.ac-reims.fr/clg-mace/-joomla-/"/>
    <s v="49.771663"/>
    <s v="4.7164916"/>
    <s v="ce.0080011U@ac-reims.fr"/>
    <s v="1 RUE JEAN MACE"/>
    <s v="08109"/>
    <s v="CHARLEVILLE MEZIERES CEDEX"/>
    <s v=",bounceOnAdd: true, bounceOnAddOptions: {duration: 500, height: 100},bounceOnAddCallback: function() {console.log(*done*)}});"/>
    <m/>
    <x v="0"/>
    <x v="0"/>
    <s v="var CLG_0080011U=L.marker([49.771663,4.7164916],{icon:icon_CLG,bounceOnAdd: true, bounceOnAddOptions: {duration: 500, height: 100},bounceOnAddCallback: function() {console.log(*done*)}});CLG_0080011U.bindPopup('&lt;p align=center&gt; &lt;font size=2&gt;&lt;b&gt;&lt;u&gt;CLG JEAN MACE&lt;/b&gt;&lt;/u&gt;&lt;br&gt;&lt;br&gt;&lt;font size=1&gt;1 RUE JEAN MACE&lt;br&gt;08109&lt;b&gt; CHARLEVILLE MEZIERES CEDEX&lt;/b&gt;&lt;br&gt;03.24.33.31.6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11U@ac-reims.fr\'*&gt;&lt;br&gt;&lt;br&gt;&lt;a href=https://sepia.ac-reims.fr/clg-mace/-joomla-/ target=_blank &gt;Pour en savoir plus&lt;/a&gt;');CLG_0080011U.addTo(CLG);"/>
  </r>
  <r>
    <x v="1"/>
    <s v="008"/>
    <s v="DOUZY"/>
    <s v="08145"/>
    <s v="CLG"/>
    <s v="MARIE-HELENE CARDOT"/>
    <s v="CLG MARIE-HELENE CARDOT"/>
    <s v="CHARLEV.-S"/>
    <s v="DOUZY"/>
    <s v="03.24.26.31.55"/>
    <s v="https://sites.google.com/site/clgdouzy/"/>
    <s v="49.6750684"/>
    <s v="5.0417015"/>
    <s v="ce.0080016Z@ac-reims.fr"/>
    <s v="26 RUE RAOUL PAGNIER"/>
    <s v="08140"/>
    <s v="DOUZY"/>
    <s v=",bounceOnAdd: true, bounceOnAddOptions: {duration: 500, height: 100},bounceOnAddCallback: function() {console.log(*done*)}});"/>
    <m/>
    <x v="0"/>
    <x v="0"/>
    <s v="var CLG_0080016Z=L.marker([49.6750684,5.0417015],{icon:icon_CLG,bounceOnAdd: true, bounceOnAddOptions: {duration: 500, height: 100},bounceOnAddCallback: function() {console.log(*done*)}});CLG_0080016Z.bindPopup('&lt;p align=center&gt; &lt;font size=2&gt;&lt;b&gt;&lt;u&gt;CLG MARIE-HELENE CARDOT&lt;/b&gt;&lt;/u&gt;&lt;br&gt;&lt;br&gt;&lt;font size=1&gt;26 RUE RAOUL PAGNIER&lt;br&gt;08140&lt;b&gt; DOUZY&lt;/b&gt;&lt;br&gt;03.24.26.31.5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16Z@ac-reims.fr\'*&gt;&lt;br&gt;&lt;br&gt;&lt;a href=https://sites.google.com/site/clgdouzy/ target=_blank &gt;Pour en savoir plus&lt;/a&gt;');CLG_0080016Z.addTo(CLG);"/>
  </r>
  <r>
    <x v="2"/>
    <s v="008"/>
    <s v="FUMAY"/>
    <s v="08185"/>
    <s v="CLG"/>
    <s v="LES AURAINS"/>
    <s v="CLG LES AURAINS"/>
    <s v="VALL.MEUSE"/>
    <s v="FUMAY"/>
    <s v="03.24.41.11.20"/>
    <s v="https://ent.clg-fumay.ac-reims.fr/"/>
    <s v="49.9915268"/>
    <s v="4.7056313"/>
    <s v="ce.0080017A@ac-reims.fr"/>
    <s v="27 RUE ANATOLE FRANCE"/>
    <s v="08170"/>
    <s v="FUMAY"/>
    <s v=",bounceOnAdd: true, bounceOnAddOptions: {duration: 500, height: 100},bounceOnAddCallback: function() {console.log(*done*)}});"/>
    <s v="M. CLAUDET"/>
    <x v="1"/>
    <x v="1"/>
    <s v="var CLG_0080017A=L.marker([49.9915268,4.7056313],{icon:icon_CLG,bounceOnAdd: true, bounceOnAddOptions: {duration: 500, height: 100},bounceOnAddCallback: function() {console.log(*done*)}});CLG_0080017A.bindPopup('&lt;p align=center&gt; &lt;font size=2&gt;&lt;b&gt;&lt;u&gt;CLG LES AURAINS&lt;/b&gt;&lt;/u&gt;&lt;br&gt;&lt;br&gt;&lt;font size=1&gt;27 RUE ANATOLE FRANCE&lt;br&gt;08170&lt;b&gt; FUMAY&lt;/b&gt;&lt;br&gt;03.24.41.11.20&lt;br&gt;&lt;br&gt;&lt;br&gt;&lt;font size=2&gt;&lt;b&gt;&lt;u&gt;Action&lt;/u&gt;&lt;/b&gt; : Nuit de l\'eau avec l\'UNICEF&lt;br&gt;&lt;br&gt;&lt;br&gt;&lt;b&gt;&lt;u&gt;Référent&lt;/u&gt;&lt;/b&gt; : M. CLAUDET&lt;br&gt;&lt;br&gt;&lt;br&gt;&lt;INPUT TYPE=*button* VALUE=*envoyer un message électronique* *style=width:215px* onClick=*parent.location=\'mailto:ce.0080017A@ac-reims.fr\'*&gt;&lt;br&gt;&lt;br&gt;&lt;a href=https://ent.clg-fumay.ac-reims.fr/ target=_blank &gt;Pour en savoir plus&lt;/a&gt;');CLG_0080017A.addTo(CLG);"/>
  </r>
  <r>
    <x v="3"/>
    <s v="008"/>
    <s v="JUNIVILLE"/>
    <s v="08239"/>
    <s v="CLG"/>
    <s v="DE LA RETOURNE"/>
    <s v="CLG DE LA RETOURNE"/>
    <s v="SUD ARDEN."/>
    <s v="JUNIVILLE"/>
    <s v="03.24.72.71.85"/>
    <s v="http://sepia.ac-reims.fr/clg-juniville/-spip-/"/>
    <s v="49.3959086"/>
    <s v="4.37714"/>
    <s v="ce.0080021E@ac-reims.fr"/>
    <s v="19 RUE DES ECOLES"/>
    <s v="08310"/>
    <s v="JUNIVILLE"/>
    <s v=",bounceOnAdd: true, bounceOnAddOptions: {duration: 500, height: 100},bounceOnAddCallback: function() {console.log(*done*)}});"/>
    <s v="Mme HUGE"/>
    <x v="2"/>
    <x v="1"/>
    <s v="var CLG_0080021E=L.marker([49.3959086,4.37714],{icon:icon_CLG,bounceOnAdd: true, bounceOnAddOptions: {duration: 500, height: 100},bounceOnAddCallback: function() {console.log(*done*)}});CLG_0080021E.bindPopup('&lt;p align=center&gt; &lt;font size=2&gt;&lt;b&gt;&lt;u&gt;CLG DE LA RETOURNE&lt;/b&gt;&lt;/u&gt;&lt;br&gt;&lt;br&gt;&lt;font size=1&gt;19 RUE DES ECOLES&lt;br&gt;08310&lt;b&gt; JUNIVILLE&lt;/b&gt;&lt;br&gt;03.24.72.71.85&lt;br&gt;&lt;br&gt;&lt;br&gt;&lt;font size=2&gt;&lt;b&gt;&lt;u&gt;Action&lt;/u&gt;&lt;/b&gt; : Collecte alimentaire&lt;br&gt;&lt;br&gt;&lt;br&gt;&lt;b&gt;&lt;u&gt;Référent&lt;/u&gt;&lt;/b&gt; : Mme HUGE&lt;br&gt;&lt;b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CLG_0080021E.addTo(CLG);"/>
  </r>
  <r>
    <x v="3"/>
    <s v="008"/>
    <s v="JUNIVILLE"/>
    <s v="08239"/>
    <s v="CLG"/>
    <s v="DE LA RETOURNE"/>
    <s v="CLG DE LA RETOURNE"/>
    <s v="SUD ARDEN."/>
    <s v="JUNIVILLE"/>
    <s v="03.24.72.71.85"/>
    <s v="http://sepia.ac-reims.fr/clg-juniville/-spip-/"/>
    <s v="49.3959086"/>
    <s v="4.37714"/>
    <s v="ce.0080021E@ac-reims.fr"/>
    <s v="19 RUE DES ECOLES"/>
    <s v="08310"/>
    <s v="JUNIVILLE"/>
    <s v=",bounceOnAdd: true, bounceOnAddOptions: {duration: 500, height: 100},bounceOnAddCallback: function() {console.log(*done*)}});"/>
    <s v="Mme HUGE"/>
    <x v="3"/>
    <x v="1"/>
    <s v="var CLG_0080021E=L.marker([49.3959086,4.37714],{icon:icon_CLG,bounceOnAdd: true, bounceOnAddOptions: {duration: 500, height: 100},bounceOnAddCallback: function() {console.log(*done*)}});CLG_0080021E.bindPopup('&lt;p align=center&gt; &lt;font size=2&gt;&lt;b&gt;&lt;u&gt;CLG DE LA RETOURNE&lt;/b&gt;&lt;/u&gt;&lt;br&gt;&lt;br&gt;&lt;font size=1&gt;19 RUE DES ECOLES&lt;br&gt;08310&lt;b&gt; JUNIVILLE&lt;/b&gt;&lt;br&gt;03.24.72.71.85&lt;br&gt;&lt;br&gt;&lt;br&gt;&lt;font size=2&gt;&lt;b&gt;&lt;u&gt;Action&lt;/u&gt;&lt;/b&gt; : La chasse au gaspillage&lt;br&gt;&lt;br&gt;&lt;br&gt;&lt;b&gt;&lt;u&gt;Référent&lt;/u&gt;&lt;/b&gt; : Mme HUGE&lt;br&gt;&lt;b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CLG_0080021E.addTo(CLG);"/>
  </r>
  <r>
    <x v="3"/>
    <s v="008"/>
    <s v="JUNIVILLE"/>
    <s v="08239"/>
    <s v="CLG"/>
    <s v="DE LA RETOURNE"/>
    <s v="CLG DE LA RETOURNE"/>
    <s v="SUD ARDEN."/>
    <s v="JUNIVILLE"/>
    <s v="03.24.72.71.85"/>
    <s v="http://sepia.ac-reims.fr/clg-juniville/-spip-/"/>
    <s v="49.3959086"/>
    <s v="4.37714"/>
    <s v="ce.0080021E@ac-reims.fr"/>
    <s v="19 RUE DES ECOLES"/>
    <s v="08310"/>
    <s v="JUNIVILLE"/>
    <s v=",bounceOnAdd: true, bounceOnAddOptions: {duration: 500, height: 100},bounceOnAddCallback: function() {console.log(*done*)}});"/>
    <s v="Mme LECLUZE"/>
    <x v="4"/>
    <x v="1"/>
    <s v="var CLG_0080021E=L.marker([49.3959086,4.37714],{icon:icon_CLG,bounceOnAdd: true, bounceOnAddOptions: {duration: 500, height: 100},bounceOnAddCallback: function() {console.log(*done*)}});CLG_0080021E.bindPopup('&lt;p align=center&gt; &lt;font size=2&gt;&lt;b&gt;&lt;u&gt;CLG DE LA RETOURNE&lt;/b&gt;&lt;/u&gt;&lt;br&gt;&lt;br&gt;&lt;font size=1&gt;19 RUE DES ECOLES&lt;br&gt;08310&lt;b&gt; JUNIVILLE&lt;/b&gt;&lt;br&gt;03.24.72.71.85&lt;br&gt;&lt;br&gt;&lt;br&gt;&lt;font size=2&gt;&lt;b&gt;&lt;u&gt;Action&lt;/u&gt;&lt;/b&gt; : Blocs-notes et cie&lt;br&gt;&lt;br&gt;&lt;br&gt;&lt;b&gt;&lt;u&gt;Référent&lt;/u&gt;&lt;/b&gt; : Mme LECLUZE&lt;br&gt;&lt;b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CLG_0080021E.addTo(CLG);"/>
  </r>
  <r>
    <x v="4"/>
    <s v="008"/>
    <s v="CHARLEVILLE-MEZIERES"/>
    <s v="08105"/>
    <s v="CLG"/>
    <s v="ARTHUR RIMBAUD"/>
    <s v="CLG ARTHUR RIMBAUD"/>
    <s v="CHARLEV.-S"/>
    <s v="CHARLEVILLE-MEZIERES"/>
    <s v="03.24.33.20.54"/>
    <s v="http://sepia.ac-reims.fr/clg-rimbaud/-joomla-/"/>
    <s v="49.7753794"/>
    <s v="4.726326"/>
    <s v="ce.0080035V@ac-reims.fr"/>
    <s v="20 QUAI CHARCOT"/>
    <s v="08000"/>
    <s v="CHARLEVILLE MEZIERES"/>
    <s v=",bounceOnAdd: true, bounceOnAddOptions: {duration: 500, height: 100},bounceOnAddCallback: function() {console.log(*done*)}});"/>
    <m/>
    <x v="0"/>
    <x v="0"/>
    <s v="var CLG_0080035V=L.marker([49.7753794,4.726326],{icon:icon_CLG,bounceOnAdd: true, bounceOnAddOptions: {duration: 500, height: 100},bounceOnAddCallback: function() {console.log(*done*)}});CLG_0080035V.bindPopup('&lt;p align=center&gt; &lt;font size=2&gt;&lt;b&gt;&lt;u&gt;CLG ARTHUR RIMBAUD&lt;/b&gt;&lt;/u&gt;&lt;br&gt;&lt;br&gt;&lt;font size=1&gt;20 QUAI CHARCOT&lt;br&gt;08000&lt;b&gt; CHARLEVILLE MEZIERES&lt;/b&gt;&lt;br&gt;03.24.33.20.5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35V@ac-reims.fr\'*&gt;&lt;br&gt;&lt;br&gt;&lt;a href=http://sepia.ac-reims.fr/clg-rimbaud/-joomla-/ target=_blank &gt;Pour en savoir plus&lt;/a&gt;');CLG_0080035V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me BOUILLOT"/>
    <x v="5"/>
    <x v="2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Aménagements des 3 cours&lt;br&gt;&lt;br&gt;&lt;br&gt;&lt;b&gt;&lt;u&gt;Référent&lt;/u&gt;&lt;/b&gt; : Mme BOUILLOT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me BOUILLOT"/>
    <x v="6"/>
    <x v="1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Racisme et anti-sémitisme&lt;br&gt;&lt;br&gt;&lt;br&gt;&lt;b&gt;&lt;u&gt;Référent&lt;/u&gt;&lt;/b&gt; : Mme BOUILLOT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me BOUILLOT"/>
    <x v="7"/>
    <x v="2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Recyclage &quot;éco-collège&quot;&lt;br&gt;&lt;br&gt;&lt;br&gt;&lt;b&gt;&lt;u&gt;Référent&lt;/u&gt;&lt;/b&gt; : Mme BOUILLOT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me BOUILLOT"/>
    <x v="8"/>
    <x v="2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UNICEF&lt;br&gt;&lt;br&gt;&lt;br&gt;&lt;b&gt;&lt;u&gt;Référent&lt;/u&gt;&lt;/b&gt; : Mme BOUILLOT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. HAMLA"/>
    <x v="9"/>
    <x v="3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Poids du cartable&lt;br&gt;&lt;br&gt;&lt;br&gt;&lt;b&gt;&lt;u&gt;Référent&lt;/u&gt;&lt;/b&gt; : M. HAMLA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5"/>
    <s v="008"/>
    <s v="NOUZONVILLE"/>
    <s v="08328"/>
    <s v="CLG"/>
    <s v="JEAN ROGISSART"/>
    <s v="CLG JEAN ROGISSART"/>
    <s v="CHARLEV.-S"/>
    <s v="NOUZONVILLE"/>
    <s v="03.24.53.81.00"/>
    <s v="http://sepia.ac-reims.fr/clg-nouzonville/-spip-/"/>
    <s v="49.8178279"/>
    <s v="4.74591"/>
    <s v="ce.0080036W@ac-reims.fr"/>
    <s v="9 RUE BARA"/>
    <s v="08700"/>
    <s v="NOUZONVILLE"/>
    <s v=",bounceOnAdd: true, bounceOnAddOptions: {duration: 500, height: 100},bounceOnAddCallback: function() {console.log(*done*)}});"/>
    <s v="Mmes ZEKROUF, FRIANT, MAUPERIN, BOUILLOT, CUISSET et M. PACZECHA"/>
    <x v="10"/>
    <x v="1"/>
    <s v="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Soirée des jeunes talents&lt;br&gt;&lt;br&gt;&lt;br&gt;&lt;b&gt;&lt;u&gt;Référent&lt;/u&gt;&lt;/b&gt; : Mmes ZEKROUF, FRIANT, MAUPERIN, BOUILLOT, CUISSET et M. PACZECHA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"/>
  </r>
  <r>
    <x v="6"/>
    <s v="008"/>
    <s v="RIMOGNE"/>
    <s v="08365"/>
    <s v="CLG"/>
    <s v="DU BLANC MARAIS"/>
    <s v="CLG DU BLANC MARAIS"/>
    <s v="CHARLEV.-S"/>
    <s v="RIMOGNE"/>
    <s v="03.24.35.11.98"/>
    <s v="http://sepia.ac-reims.fr/clg-rimogne/-jomla-/"/>
    <s v="49.8438962"/>
    <s v="4.532665"/>
    <s v="ce.0080042C@ac-reims.fr"/>
    <s v="152 RUE DES BOUILLEAUX"/>
    <s v="08150"/>
    <s v="RIMOGNE"/>
    <s v=",bounceOnAdd: true, bounceOnAddOptions: {duration: 500, height: 100},bounceOnAddCallback: function() {console.log(*done*)}});"/>
    <m/>
    <x v="0"/>
    <x v="0"/>
    <s v="var CLG_0080042C=L.marker([49.8438962,4.532665],{icon:icon_CLG,bounceOnAdd: true, bounceOnAddOptions: {duration: 500, height: 100},bounceOnAddCallback: function() {console.log(*done*)}});CLG_0080042C.bindPopup('&lt;p align=center&gt; &lt;font size=2&gt;&lt;b&gt;&lt;u&gt;CLG DU BLANC MARAIS&lt;/b&gt;&lt;/u&gt;&lt;br&gt;&lt;br&gt;&lt;font size=1&gt;152 RUE DES BOUILLEAUX&lt;br&gt;08150&lt;b&gt; RIMOGNE&lt;/b&gt;&lt;br&gt;03.24.35.11.9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42C@ac-reims.fr\'*&gt;&lt;br&gt;&lt;br&gt;&lt;a href=http://sepia.ac-reims.fr/clg-rimogne/-jomla-/ target=_blank &gt;Pour en savoir plus&lt;/a&gt;');CLG_0080042C.addTo(CLG);"/>
  </r>
  <r>
    <x v="7"/>
    <s v="008"/>
    <s v="SEDAN"/>
    <s v="08409"/>
    <s v="CLG"/>
    <s v="ELISABETH DE NASSAU"/>
    <s v="CLG ELISABETH DE NASSAU"/>
    <s v="CHARLEV.-S"/>
    <s v="SEDAN"/>
    <s v="03.24.27.05.76"/>
    <s v="http://xxi.ac-reims.fr/clg-Nassau"/>
    <s v="49.6995268"/>
    <s v="4.9527028"/>
    <s v="ce.0080046G@ac-reims.fr"/>
    <s v="PLACE NASSAU"/>
    <s v="08200"/>
    <s v="SEDAN"/>
    <s v=",bounceOnAdd: true, bounceOnAddOptions: {duration: 500, height: 100},bounceOnAddCallback: function() {console.log(*done*)}});"/>
    <m/>
    <x v="0"/>
    <x v="0"/>
    <s v="var CLG_0080046G=L.marker([49.6995268,4.9527028],{icon:icon_CLG,bounceOnAdd: true, bounceOnAddOptions: {duration: 500, height: 100},bounceOnAddCallback: function() {console.log(*done*)}});CLG_0080046G.bindPopup('&lt;p align=center&gt; &lt;font size=2&gt;&lt;b&gt;&lt;u&gt;CLG ELISABETH DE NASSAU&lt;/b&gt;&lt;/u&gt;&lt;br&gt;&lt;br&gt;&lt;font size=1&gt;PLACE NASSAU&lt;br&gt;08200&lt;b&gt; SEDAN&lt;/b&gt;&lt;br&gt;03.24.27.05.7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46G@ac-reims.fr\'*&gt;&lt;br&gt;&lt;br&gt;&lt;a href=http://xxi.ac-reims.fr/clg-Nassau target=_blank &gt;Pour en savoir plus&lt;/a&gt;');CLG_0080046G.addTo(CLG);"/>
  </r>
  <r>
    <x v="8"/>
    <s v="008"/>
    <s v="VIREUX-WALLERAND"/>
    <s v="08487"/>
    <s v="CLG"/>
    <s v="CHARLES BRUNEAU"/>
    <s v="CLG CHARLES BRUNEAU"/>
    <s v="VALL.MEUSE"/>
    <s v="VIREUX-WALLERAND"/>
    <s v="03.24.41.62.35"/>
    <s v="www.clg-vireux-wallerand.ac-reims.fr"/>
    <s v="50.0874677"/>
    <s v="4.7282222"/>
    <s v="ce.0080052N@ac-reims.fr"/>
    <s v="10 RUE DE LA CAMPAGNE"/>
    <s v="08320"/>
    <s v="VIREUX WALLERAND"/>
    <s v=",bounceOnAdd: true, bounceOnAddOptions: {duration: 500, height: 100},bounceOnAddCallback: function() {console.log(*done*)}});"/>
    <s v="Mme MAURICE"/>
    <x v="11"/>
    <x v="1"/>
    <s v="var CLG_0080052N=L.marker([50.0874677,4.7282222],{icon:icon_CLG,bounceOnAdd: true, bounceOnAddOptions: {duration: 500, height: 100},bounceOnAddCallback: function() {console.log(*done*)}});CLG_0080052N.bindPopup('&lt;p align=center&gt; &lt;font size=2&gt;&lt;b&gt;&lt;u&gt;CLG CHARLES BRUNEAU&lt;/b&gt;&lt;/u&gt;&lt;br&gt;&lt;br&gt;&lt;font size=1&gt;10 RUE DE LA CAMPAGNE&lt;br&gt;08320&lt;b&gt; VIREUX WALLERAND&lt;/b&gt;&lt;br&gt;03.24.41.62.35&lt;br&gt;&lt;br&gt;&lt;br&gt;&lt;font size=2&gt;&lt;b&gt;&lt;u&gt;Action&lt;/u&gt;&lt;/b&gt; : Formation des pairs&lt;br&gt;&lt;br&gt;&lt;br&gt;&lt;b&gt;&lt;u&gt;Référent&lt;/u&gt;&lt;/b&gt; : Mme MAURICE&lt;br&gt;&lt;b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CLG_0080052N.addTo(CLG);"/>
  </r>
  <r>
    <x v="8"/>
    <s v="008"/>
    <s v="VIREUX-WALLERAND"/>
    <s v="08487"/>
    <s v="CLG"/>
    <s v="CHARLES BRUNEAU"/>
    <s v="CLG CHARLES BRUNEAU"/>
    <s v="VALL.MEUSE"/>
    <s v="VIREUX-WALLERAND"/>
    <s v="03.24.41.62.35"/>
    <s v="www.clg-vireux-wallerand.ac-reims.fr"/>
    <s v="50.0874677"/>
    <s v="4.7282222"/>
    <s v="ce.0080052N@ac-reims.fr"/>
    <s v="10 RUE DE LA CAMPAGNE"/>
    <s v="08320"/>
    <s v="VIREUX WALLERAND"/>
    <s v=",bounceOnAdd: true, bounceOnAddOptions: {duration: 500, height: 100},bounceOnAddCallback: function() {console.log(*done*)}});"/>
    <s v="Mme MAURICE"/>
    <x v="12"/>
    <x v="1"/>
    <s v="var CLG_0080052N=L.marker([50.0874677,4.7282222],{icon:icon_CLG,bounceOnAdd: true, bounceOnAddOptions: {duration: 500, height: 100},bounceOnAddCallback: function() {console.log(*done*)}});CLG_0080052N.bindPopup('&lt;p align=center&gt; &lt;font size=2&gt;&lt;b&gt;&lt;u&gt;CLG CHARLES BRUNEAU&lt;/b&gt;&lt;/u&gt;&lt;br&gt;&lt;br&gt;&lt;font size=1&gt;10 RUE DE LA CAMPAGNE&lt;br&gt;08320&lt;b&gt; VIREUX WALLERAND&lt;/b&gt;&lt;br&gt;03.24.41.62.35&lt;br&gt;&lt;br&gt;&lt;br&gt;&lt;font size=2&gt;&lt;b&gt;&lt;u&gt;Action&lt;/u&gt;&lt;/b&gt; : Développement durable&lt;br&gt;&lt;br&gt;&lt;br&gt;&lt;b&gt;&lt;u&gt;Référent&lt;/u&gt;&lt;/b&gt; : Mme MAURICE&lt;br&gt;&lt;b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CLG_0080052N.addTo(CLG);"/>
  </r>
  <r>
    <x v="9"/>
    <s v="008"/>
    <s v="CHARLEVILLE-MEZIERES"/>
    <s v="08105"/>
    <s v="CLG"/>
    <s v="ROUGET DE LISLE"/>
    <s v="CLG ROUGET DE LISLE"/>
    <s v="CHARLEV.-S"/>
    <s v="CHARLEVILLE-MEZIERES"/>
    <s v="03.24.33.35.41"/>
    <s v="http://sepia.ac-reims.fr/clg-delisle/-joomla-/"/>
    <s v="49.7867877"/>
    <s v="4.7166025"/>
    <s v="ce.0080068F@ac-reims.fr"/>
    <s v="RUE ROUGET DE LISLE"/>
    <s v="08000"/>
    <s v="CHARLEVILLE MEZIERES"/>
    <s v=",bounceOnAdd: true, bounceOnAddOptions: {duration: 500, height: 100},bounceOnAddCallback: function() {console.log(*done*)}});"/>
    <m/>
    <x v="0"/>
    <x v="0"/>
    <s v="var CLG_0080068F=L.marker([49.7867877,4.7166025],{icon:icon_CLG,bounceOnAdd: true, bounceOnAddOptions: {duration: 500, height: 100},bounceOnAddCallback: function() {console.log(*done*)}});CLG_0080068F.bindPopup('&lt;p align=center&gt; &lt;font size=2&gt;&lt;b&gt;&lt;u&gt;CLG ROUGET DE LISLE&lt;/b&gt;&lt;/u&gt;&lt;br&gt;&lt;br&gt;&lt;font size=1&gt;RUE ROUGET DE LISLE&lt;br&gt;08000&lt;b&gt; CHARLEVILLE MEZIERES&lt;/b&gt;&lt;br&gt;03.24.33.35.4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68F@ac-reims.fr\'*&gt;&lt;br&gt;&lt;br&gt;&lt;a href=http://sepia.ac-reims.fr/clg-delisle/-joomla-/ target=_blank &gt;Pour en savoir plus&lt;/a&gt;');CLG_0080068F.addTo(CLG);"/>
  </r>
  <r>
    <x v="10"/>
    <s v="008"/>
    <s v="CHARLEVILLE-MEZIERES"/>
    <s v="08105"/>
    <s v="CLG"/>
    <s v="FRED SCAMARONI"/>
    <s v="CLG FRED SCAMARONI"/>
    <s v="CHARLEV.-S"/>
    <s v="CHARLEVILLE-MEZIERES"/>
    <s v="03.24.33.91.00"/>
    <s v="http://www.clg-scamaroni.ac-reims.fr/"/>
    <s v="49.7662969"/>
    <s v="4.6934313"/>
    <s v="ce.0080079T@ac-reims.fr"/>
    <s v="3 RUE FRED SCAMARONI"/>
    <s v="08011"/>
    <s v="CHARLEVILLE MEZIERES CEDEX"/>
    <s v=",bounceOnAdd: true, bounceOnAddOptions: {duration: 500, height: 100},bounceOnAddCallback: function() {console.log(*done*)}});"/>
    <s v="M. TRUTT"/>
    <x v="13"/>
    <x v="1"/>
    <s v="var CLG_0080079T=L.marker([49.7662969,4.6934313],{icon:icon_CLG,bounceOnAdd: true, bounceOnAddOptions: {duration: 500, height: 100},bounceOnAddCallback: function() {console.log(*done*)}});CLG_0080079T.bindPopup('&lt;p align=center&gt; &lt;font size=2&gt;&lt;b&gt;&lt;u&gt;CLG FRED SCAMARONI&lt;/b&gt;&lt;/u&gt;&lt;br&gt;&lt;br&gt;&lt;font size=1&gt;3 RUE FRED SCAMARONI&lt;br&gt;08011&lt;b&gt; CHARLEVILLE MEZIERES CEDEX&lt;/b&gt;&lt;br&gt;03.24.33.91.00&lt;br&gt;&lt;br&gt;&lt;br&gt;&lt;font size=2&gt;&lt;b&gt;&lt;u&gt;Action&lt;/u&gt;&lt;/b&gt; : Récompenser les élèves méritants&lt;br&gt;&lt;br&gt;&lt;br&gt;&lt;b&gt;&lt;u&gt;Référent&lt;/u&gt;&lt;/b&gt; : M. TRUTT&lt;br&gt;&lt;br&gt;&lt;br&gt;&lt;INPUT TYPE=*button* VALUE=*envoyer un message électronique* *style=width:215px* onClick=*parent.location=\'mailto:ce.0080079T@ac-reims.fr\'*&gt;&lt;br&gt;&lt;br&gt;&lt;a href=http://www.clg-scamaroni.ac-reims.fr/ target=_blank &gt;Pour en savoir plus&lt;/a&gt;');CLG_0080079T.addTo(CLG);"/>
  </r>
  <r>
    <x v="11"/>
    <s v="008"/>
    <s v="BOGNY-SUR-MEUSE"/>
    <s v="08081"/>
    <s v="CLG"/>
    <s v="JULES FERRY"/>
    <s v="CLG JULES FERRY"/>
    <s v="VALL.MEUSE"/>
    <s v="BOGNY-SUR-MEUSE"/>
    <s v="03.24.32.04.44"/>
    <s v="http://ent.clg-bogny.ac-reims.fr"/>
    <s v="49.8539481"/>
    <s v="4.7350261"/>
    <s v="ce.0080105W@ac-reims.fr"/>
    <s v="25 RUE BERNISSEAUX"/>
    <s v="08120"/>
    <s v="BOGNY SUR MEUSE"/>
    <s v=",bounceOnAdd: true, bounceOnAddOptions: {duration: 500, height: 100},bounceOnAddCallback: function() {console.log(*done*)}});"/>
    <m/>
    <x v="0"/>
    <x v="0"/>
    <s v="var CLG_0080105W=L.marker([49.8539481,4.7350261],{icon:icon_CLG,bounceOnAdd: true, bounceOnAddOptions: {duration: 500, height: 100},bounceOnAddCallback: function() {console.log(*done*)}});CLG_0080105W.bindPopup('&lt;p align=center&gt; &lt;font size=2&gt;&lt;b&gt;&lt;u&gt;CLG JULES FERRY&lt;/b&gt;&lt;/u&gt;&lt;br&gt;&lt;br&gt;&lt;font size=1&gt;25 RUE BERNISSEAUX&lt;br&gt;08120&lt;b&gt; BOGNY SUR MEUSE&lt;/b&gt;&lt;br&gt;03.24.32.04.4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105W@ac-reims.fr\'*&gt;&lt;br&gt;&lt;br&gt;&lt;a href=http://ent.clg-bogny.ac-reims.fr target=_blank &gt;Pour en savoir plus&lt;/a&gt;');CLG_0080105W.addTo(CLG);"/>
  </r>
  <r>
    <x v="12"/>
    <s v="008"/>
    <s v="SEDAN"/>
    <s v="08409"/>
    <s v="CLG"/>
    <s v="LE LAC"/>
    <s v="CLG LE LAC"/>
    <s v="CHARLEV.-S"/>
    <s v="SEDAN"/>
    <s v="03.24.27.15.45"/>
    <s v="http://sepia.ac-reims.fr/clg-le-lac/-joomla-/"/>
    <s v="49.694299"/>
    <s v="4.9397976"/>
    <s v="ce.0080826E@ac-reims.fr"/>
    <s v="BOULEVARD DE LATTRE DE TASSIGNY"/>
    <s v="08200"/>
    <s v="SEDAN"/>
    <s v=",bounceOnAdd: true, bounceOnAddOptions: {duration: 500, height: 100},bounceOnAddCallback: function() {console.log(*done*)}});"/>
    <m/>
    <x v="0"/>
    <x v="0"/>
    <s v="var CLG_0080826E=L.marker([49.694299,4.9397976],{icon:icon_CLG,bounceOnAdd: true, bounceOnAddOptions: {duration: 500, height: 100},bounceOnAddCallback: function() {console.log(*done*)}});CLG_0080826E.bindPopup('&lt;p align=center&gt; &lt;font size=2&gt;&lt;b&gt;&lt;u&gt;CLG LE LAC&lt;/b&gt;&lt;/u&gt;&lt;br&gt;&lt;br&gt;&lt;font size=1&gt;BOULEVARD DE LATTRE DE TASSIGNY&lt;br&gt;08200&lt;b&gt; SEDAN&lt;/b&gt;&lt;br&gt;03.24.27.15.4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826E@ac-reims.fr\'*&gt;&lt;br&gt;&lt;br&gt;&lt;a href=http://sepia.ac-reims.fr/clg-le-lac/-joomla-/ target=_blank &gt;Pour en savoir plus&lt;/a&gt;');CLG_0080826E.addTo(CLG);"/>
  </r>
  <r>
    <x v="13"/>
    <s v="008"/>
    <s v="MONTHERME"/>
    <s v="08302"/>
    <s v="CLG"/>
    <s v="LES DEUX VALLEES"/>
    <s v="CLG LES DEUX VALLEES"/>
    <s v="VALL.MEUSE"/>
    <s v="MONTHERME"/>
    <s v="03.24.53.01.18"/>
    <n v="0"/>
    <s v="49.8839456"/>
    <s v="4.7458351"/>
    <s v="ce.0080827F@ac-reims.fr"/>
    <s v="RUE VOLTAIRE"/>
    <s v="08800"/>
    <s v="MONTHERME"/>
    <s v=",bounceOnAdd: true, bounceOnAddOptions: {duration: 500, height: 100},bounceOnAddCallback: function() {console.log(*done*)}});"/>
    <m/>
    <x v="0"/>
    <x v="0"/>
    <s v="var CLG_0080827F=L.marker([49.8839456,4.7458351],{icon:icon_CLG,bounceOnAdd: true, bounceOnAddOptions: {duration: 500, height: 100},bounceOnAddCallback: function() {console.log(*done*)}});CLG_0080827F.bindPopup('&lt;p align=center&gt; &lt;font size=2&gt;&lt;b&gt;&lt;u&gt;CLG LES DEUX VALLEES&lt;/b&gt;&lt;/u&gt;&lt;br&gt;&lt;br&gt;&lt;font size=1&gt;RUE VOLTAIRE&lt;br&gt;08800&lt;b&gt; MONTHERME&lt;/b&gt;&lt;br&gt;03.24.53.01.1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827F@ac-reims.fr\'*&gt;&lt;br&gt;&lt;br&gt;&lt;a href=0 target=_blank &gt;Pour en savoir plus&lt;/a&gt;');CLG_0080827F.addTo(CLG);"/>
  </r>
  <r>
    <x v="14"/>
    <s v="008"/>
    <s v="CHARLEVILLE-MEZIERES"/>
    <s v="08105"/>
    <s v="CLG"/>
    <s v="JEAN DE LA FONTAINE"/>
    <s v="CLG JEAN DE LA FONTAINE"/>
    <s v="CHARLEV.-S"/>
    <s v="CHARLEVILLE-MEZIERES"/>
    <s v="03.24.33.08.23"/>
    <s v="https://sepia.ac-reims.fr/clg-delafontaine/-joomla-/"/>
    <s v="49.778935"/>
    <s v="4.7021335"/>
    <s v="ce.0080829H@ac-reims.fr"/>
    <s v="RUE JEAN DE LA FONTAINE"/>
    <s v="08109"/>
    <s v="CHARLEVILLE MEZIERES CEDEX"/>
    <s v=",bounceOnAdd: true, bounceOnAddOptions: {duration: 500, height: 100},bounceOnAddCallback: function() {console.log(*done*)}});"/>
    <m/>
    <x v="0"/>
    <x v="0"/>
    <s v="var CLG_0080829H=L.marker([49.778935,4.7021335],{icon:icon_CLG,bounceOnAdd: true, bounceOnAddOptions: {duration: 500, height: 100},bounceOnAddCallback: function() {console.log(*done*)}});CLG_0080829H.bindPopup('&lt;p align=center&gt; &lt;font size=2&gt;&lt;b&gt;&lt;u&gt;CLG JEAN DE LA FONTAINE&lt;/b&gt;&lt;/u&gt;&lt;br&gt;&lt;br&gt;&lt;font size=1&gt;RUE JEAN DE LA FONTAINE&lt;br&gt;08109&lt;b&gt; CHARLEVILLE MEZIERES CEDEX&lt;/b&gt;&lt;br&gt;03.24.33.08.2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829H@ac-reims.fr\'*&gt;&lt;br&gt;&lt;br&gt;&lt;a href=https://sepia.ac-reims.fr/clg-delafontaine/-joomla-/ target=_blank &gt;Pour en savoir plus&lt;/a&gt;');CLG_0080829H.addTo(CLG);"/>
  </r>
  <r>
    <x v="15"/>
    <s v="008"/>
    <s v="VRIGNE AUX BOIS"/>
    <s v="08491"/>
    <s v="CLG"/>
    <s v="PASTEUR"/>
    <s v="CLG PASTEUR"/>
    <s v="CHARLEV.-S"/>
    <s v="VRIGNE-AUX-BOIS"/>
    <s v="03.24.52.23.62"/>
    <s v="http://sepia.ac-reims.fr/clg-vrigne/-wp-/"/>
    <s v="49.736173"/>
    <s v="4.8576174"/>
    <s v="ce.0080839U@ac-reims.fr"/>
    <s v="3 RUE PASTEUR"/>
    <s v="08330"/>
    <s v="VRIGNE AUX BOIS"/>
    <s v=",bounceOnAdd: true, bounceOnAddOptions: {duration: 500, height: 100},bounceOnAddCallback: function() {console.log(*done*)}});"/>
    <s v="Mme REVARDEAUX, M. HUBLART"/>
    <x v="14"/>
    <x v="1"/>
    <s v="var CLG_0080839U=L.marker([49.736173,4.8576174],{icon:icon_CLG,bounceOnAdd: true, bounceOnAddOptions: {duration: 500, height: 100},bounceOnAddCallback: function() {console.log(*done*)}});CLG_0080839U.bindPopup('&lt;p align=center&gt; &lt;font size=2&gt;&lt;b&gt;&lt;u&gt;CLG PASTEUR&lt;/b&gt;&lt;/u&gt;&lt;br&gt;&lt;br&gt;&lt;font size=1&gt;3 RUE PASTEUR&lt;br&gt;08330&lt;b&gt; VRIGNE AUX BOIS&lt;/b&gt;&lt;br&gt;03.24.52.23.62&lt;br&gt;&lt;br&gt;&lt;br&gt;&lt;font size=2&gt;&lt;b&gt;&lt;u&gt;Action&lt;/u&gt;&lt;/b&gt; : De la pesée au compost&lt;br&gt;&lt;br&gt;&lt;br&gt;&lt;b&gt;&lt;u&gt;Référent&lt;/u&gt;&lt;/b&gt; : Mme REVARDEAUX, M. HUBLART&lt;br&gt;&lt;br&gt;&lt;br&gt;&lt;INPUT TYPE=*button* VALUE=*envoyer un message électronique* *style=width:215px* onClick=*parent.location=\'mailto:ce.0080839U@ac-reims.fr\'*&gt;&lt;br&gt;&lt;br&gt;&lt;a href=http://sepia.ac-reims.fr/clg-vrigne/-wp-/ target=_blank &gt;Pour en savoir plus&lt;/a&gt;');CLG_0080839U.addTo(CLG);"/>
  </r>
  <r>
    <x v="16"/>
    <s v="008"/>
    <s v="CHARLEVILLE-MEZIERES"/>
    <s v="08105"/>
    <s v="CLG"/>
    <s v="ROGER SALENGRO"/>
    <s v="CLG ROGER SALENGRO"/>
    <s v="CHARLEV.-S"/>
    <s v="CHARLEVILLE-MEZIERES"/>
    <s v="03.24.37.56.57"/>
    <s v="www.collegesalengro.fr"/>
    <s v="49.7515607"/>
    <s v="4.7221947"/>
    <s v="ce.0080894D@ac-reims.fr"/>
    <s v="2 BIS RUE DES MESANGES"/>
    <s v="08002"/>
    <s v="CHARLEVILLE MEZIERES CEDEX"/>
    <s v=",bounceOnAdd: true, bounceOnAddOptions: {duration: 500, height: 100},bounceOnAddCallback: function() {console.log(*done*)}});"/>
    <m/>
    <x v="0"/>
    <x v="0"/>
    <s v="var CLG_0080894D=L.marker([49.7515607,4.7221947],{icon:icon_CLG,bounceOnAdd: true, bounceOnAddOptions: {duration: 500, height: 100},bounceOnAddCallback: function() {console.log(*done*)}});CLG_0080894D.bindPopup('&lt;p align=center&gt; &lt;font size=2&gt;&lt;b&gt;&lt;u&gt;CLG ROGER SALENGRO&lt;/b&gt;&lt;/u&gt;&lt;br&gt;&lt;br&gt;&lt;font size=1&gt;2 BIS RUE DES MESANGES&lt;br&gt;08002&lt;b&gt; CHARLEVILLE MEZIERES CEDEX&lt;/b&gt;&lt;br&gt;03.24.37.56.5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894D@ac-reims.fr\'*&gt;&lt;br&gt;&lt;br&gt;&lt;a href=www.collegesalengro.fr target=_blank &gt;Pour en savoir plus&lt;/a&gt;');CLG_0080894D.addTo(CLG);"/>
  </r>
  <r>
    <x v="17"/>
    <s v="008"/>
    <s v="NOUVION-SUR-MEUSE"/>
    <s v="08327"/>
    <s v="CLG"/>
    <s v="DU VAL DE MEUSE"/>
    <s v="CLG DU VAL DE MEUSE"/>
    <s v="CHARLEV.-S"/>
    <s v="NOUVION-SUR-MEUSE"/>
    <s v="03.24.54.01.95"/>
    <s v="http://sepia.ac-reims.fr/clg-val-de-meuse/-spip-/"/>
    <s v="49.7038031"/>
    <s v="4.8007383"/>
    <s v="ce.0080896F@ac-reims.fr"/>
    <s v="RUE ESCADRILLE NORMANDIE NIEMEN"/>
    <s v="08160"/>
    <s v="NOUVION SUR MEUSE"/>
    <s v=",bounceOnAdd: true, bounceOnAddOptions: {duration: 500, height: 100},bounceOnAddCallback: function() {console.log(*done*)}});"/>
    <m/>
    <x v="0"/>
    <x v="0"/>
    <s v="var CLG_0080896F=L.marker([49.7038031,4.8007383],{icon:icon_CLG,bounceOnAdd: true, bounceOnAddOptions: {duration: 500, height: 100},bounceOnAddCallback: function() {console.log(*done*)}});CLG_0080896F.bindPopup('&lt;p align=center&gt; &lt;font size=2&gt;&lt;b&gt;&lt;u&gt;CLG DU VAL DE MEUSE&lt;/b&gt;&lt;/u&gt;&lt;br&gt;&lt;br&gt;&lt;font size=1&gt;RUE ESCADRILLE NORMANDIE NIEMEN&lt;br&gt;08160&lt;b&gt; NOUVION SUR MEUSE&lt;/b&gt;&lt;br&gt;03.24.54.01.9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896F@ac-reims.fr\'*&gt;&lt;br&gt;&lt;br&gt;&lt;a href=http://sepia.ac-reims.fr/clg-val-de-meuse/-spip-/ target=_blank &gt;Pour en savoir plus&lt;/a&gt;');CLG_0080896F.addTo(CLG);"/>
  </r>
  <r>
    <x v="18"/>
    <s v="008"/>
    <s v="RETHEL"/>
    <s v="08362"/>
    <s v="CLG"/>
    <s v="ROBERT DE SORBON"/>
    <s v="CLG ROBERT DE SORBON"/>
    <s v="SUD ARDEN."/>
    <s v="RETHEL"/>
    <s v="03.24.38.42.79"/>
    <n v="0"/>
    <s v="49.5117034"/>
    <s v="4.3672847"/>
    <s v="ce.0080897G@ac-reims.fr"/>
    <s v="1 RUE ETIENNE DOLET"/>
    <s v="08300"/>
    <s v="RETHEL"/>
    <s v=",bounceOnAdd: true, bounceOnAddOptions: {duration: 500, height: 100},bounceOnAddCallback: function() {console.log(*done*)}});"/>
    <s v="M. BOUILLON"/>
    <x v="15"/>
    <x v="2"/>
    <s v="var CLG_0080897G=L.marker([49.5117034,4.3672847],{icon:icon_CLG,bounceOnAdd: true, bounceOnAddOptions: {duration: 500, height: 100},bounceOnAddCallback: function() {console.log(*done*)}});CLG_0080897G.bindPopup('&lt;p align=center&gt; &lt;font size=2&gt;&lt;b&gt;&lt;u&gt;CLG ROBERT DE SORBON&lt;/b&gt;&lt;/u&gt;&lt;br&gt;&lt;br&gt;&lt;font size=1&gt;1 RUE ETIENNE DOLET&lt;br&gt;08300&lt;b&gt; RETHEL&lt;/b&gt;&lt;br&gt;03.24.38.42.79&lt;br&gt;&lt;br&gt;&lt;br&gt;&lt;font size=2&gt;&lt;b&gt;&lt;u&gt;Action&lt;/u&gt;&lt;/b&gt; : GIV OX&lt;br&gt;&lt;br&gt;&lt;br&gt;&lt;b&gt;&lt;u&gt;Référent&lt;/u&gt;&lt;/b&gt; : M. BOUILLON&lt;br&gt;&lt;br&gt;&lt;br&gt;&lt;INPUT TYPE=*button* VALUE=*envoyer un message électronique* *style=width:215px* onClick=*parent.location=\'mailto:ce.0080897G@ac-reims.fr\'*&gt;&lt;br&gt;&lt;br&gt;&lt;a href=0 target=_blank &gt;Pour en savoir plus&lt;/a&gt;');CLG_0080897G.addTo(CLG);"/>
  </r>
  <r>
    <x v="19"/>
    <s v="008"/>
    <s v="SAULT-LES-RETHEL"/>
    <s v="08403"/>
    <s v="CLG"/>
    <s v="VALLIERE"/>
    <s v="CLG VALLIERE"/>
    <s v="SUD ARDEN."/>
    <s v="SAULT-LES-RETHEL"/>
    <s v="03.24.38.44.51"/>
    <s v="http://sepia.ac-reims.fr/clg-sault-les-rethel/-joomla-/"/>
    <s v="49.4901896"/>
    <s v="4.3649838"/>
    <s v="ce.0080909V@ac-reims.fr"/>
    <s v="771 RUE DE PERTHES"/>
    <s v="08300"/>
    <s v="SAULT LES RETHEL"/>
    <s v=",bounceOnAdd: true, bounceOnAddOptions: {duration: 500, height: 100},bounceOnAddCallback: function() {console.log(*done*)}});"/>
    <m/>
    <x v="0"/>
    <x v="0"/>
    <s v="var CLG_0080909V=L.marker([49.4901896,4.3649838],{icon:icon_CLG,bounceOnAdd: true, bounceOnAddOptions: {duration: 500, height: 100},bounceOnAddCallback: function() {console.log(*done*)}});CLG_0080909V.bindPopup('&lt;p align=center&gt; &lt;font size=2&gt;&lt;b&gt;&lt;u&gt;CLG VALLIERE&lt;/b&gt;&lt;/u&gt;&lt;br&gt;&lt;br&gt;&lt;font size=1&gt;771 RUE DE PERTHES&lt;br&gt;08300&lt;b&gt; SAULT LES RETHEL&lt;/b&gt;&lt;br&gt;03.24.38.44.5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909V@ac-reims.fr\'*&gt;&lt;br&gt;&lt;br&gt;&lt;a href=http://sepia.ac-reims.fr/clg-sault-les-rethel/-joomla-/ target=_blank &gt;Pour en savoir plus&lt;/a&gt;');CLG_0080909V.addTo(CLG);"/>
  </r>
  <r>
    <x v="20"/>
    <s v="008"/>
    <s v="SEDAN"/>
    <s v="08409"/>
    <s v="CLG"/>
    <s v="TURENNE"/>
    <s v="CLG TURENNE"/>
    <s v="CHARLEV.-S"/>
    <s v="SEDAN"/>
    <s v="03.24.29.06.23"/>
    <s v="www.clgturenne.fr"/>
    <s v="49.6992311"/>
    <s v="4.9467024"/>
    <s v="ce.0080910W@ac-reims.fr"/>
    <s v="21 PLACE CRUSSY"/>
    <s v="08200"/>
    <s v="SEDAN"/>
    <s v=",bounceOnAdd: true, bounceOnAddOptions: {duration: 500, height: 100},bounceOnAddCallback: function() {console.log(*done*)}});"/>
    <m/>
    <x v="0"/>
    <x v="0"/>
    <s v="var CLG_0080910W=L.marker([49.6992311,4.9467024],{icon:icon_CLG,bounceOnAdd: true, bounceOnAddOptions: {duration: 500, height: 100},bounceOnAddCallback: function() {console.log(*done*)}});CLG_0080910W.bindPopup('&lt;p align=center&gt; &lt;font size=2&gt;&lt;b&gt;&lt;u&gt;CLG TURENNE&lt;/b&gt;&lt;/u&gt;&lt;br&gt;&lt;br&gt;&lt;font size=1&gt;21 PLACE CRUSSY&lt;br&gt;08200&lt;b&gt; SEDAN&lt;/b&gt;&lt;br&gt;03.24.29.06.2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910W@ac-reims.fr\'*&gt;&lt;br&gt;&lt;br&gt;&lt;a href=www.clgturenne.fr target=_blank &gt;Pour en savoir plus&lt;/a&gt;');CLG_0080910W.addTo(CLG);"/>
  </r>
  <r>
    <x v="21"/>
    <s v="008"/>
    <s v="CHARLEVILLE-MEZIERES"/>
    <s v="08105"/>
    <s v="CLG"/>
    <s v="LEO LAGRANGE"/>
    <s v="CLG LEO LAGRANGE"/>
    <s v="CHARLEV.-S"/>
    <s v="CHARLEVILLE-MEZIERES"/>
    <s v="03.24.37.27.47"/>
    <n v="0"/>
    <s v="49.7442914"/>
    <s v="4.7203967"/>
    <s v="ce.0080925M@ac-reims.fr"/>
    <s v="42 RUE DE LA RONDE COUTURE"/>
    <s v="08000"/>
    <s v="CHARLEVILLE MEZIERES"/>
    <s v=",bounceOnAdd: true, bounceOnAddOptions: {duration: 500, height: 100},bounceOnAddCallback: function() {console.log(*done*)}});"/>
    <m/>
    <x v="0"/>
    <x v="0"/>
    <s v="var CLG_0080925M=L.marker([49.7442914,4.7203967],{icon:icon_CLG,bounceOnAdd: true, bounceOnAddOptions: {duration: 500, height: 100},bounceOnAddCallback: function() {console.log(*done*)}});CLG_0080925M.bindPopup('&lt;p align=center&gt; &lt;font size=2&gt;&lt;b&gt;&lt;u&gt;CLG LEO LAGRANGE&lt;/b&gt;&lt;/u&gt;&lt;br&gt;&lt;br&gt;&lt;font size=1&gt;42 RUE DE LA RONDE COUTURE&lt;br&gt;08000&lt;b&gt; CHARLEVILLE MEZIERES&lt;/b&gt;&lt;br&gt;03.24.37.27.4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925M@ac-reims.fr\'*&gt;&lt;br&gt;&lt;br&gt;&lt;a href=0 target=_blank &gt;Pour en savoir plus&lt;/a&gt;');CLG_0080925M.addTo(CLG);"/>
  </r>
  <r>
    <x v="22"/>
    <s v="008"/>
    <s v="GIVET"/>
    <s v="08190"/>
    <s v="CLG"/>
    <s v=""/>
    <s v="CLG DE GIVET"/>
    <s v="VALL.MEUSE"/>
    <s v="GIVET"/>
    <s v="03.24.42.09.42"/>
    <n v="0"/>
    <s v="50.1336745"/>
    <s v="4.8284555"/>
    <s v="ce.0080948M@ac-reims.fr"/>
    <s v="15 RUE BOUSY"/>
    <s v="08600"/>
    <s v="GIVET"/>
    <s v=",bounceOnAdd: true, bounceOnAddOptions: {duration: 500, height: 100},bounceOnAddCallback: function() {console.log(*done*)}});"/>
    <m/>
    <x v="0"/>
    <x v="0"/>
    <s v="var CLG_0080948M=L.marker([50.1336745,4.8284555],{icon:icon_CLG,bounceOnAdd: true, bounceOnAddOptions: {duration: 500, height: 100},bounceOnAddCallback: function() {console.log(*done*)}});CLG_0080948M.bindPopup('&lt;p align=center&gt; &lt;font size=2&gt;&lt;b&gt;&lt;u&gt;CLG DE GIVET&lt;/b&gt;&lt;/u&gt;&lt;br&gt;&lt;br&gt;&lt;font size=1&gt;15 RUE BOUSY&lt;br&gt;08600&lt;b&gt; GIVET&lt;/b&gt;&lt;br&gt;03.24.42.09.4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948M@ac-reims.fr\'*&gt;&lt;br&gt;&lt;br&gt;&lt;a href=0 target=_blank &gt;Pour en savoir plus&lt;/a&gt;');CLG_0080948M.addTo(CLG);"/>
  </r>
  <r>
    <x v="23"/>
    <s v="008"/>
    <s v="REVIN"/>
    <s v="08363"/>
    <s v="CLG"/>
    <s v="GEORGE SAND"/>
    <s v="CLG GEORGE SAND"/>
    <s v="VALL.MEUSE"/>
    <s v="REVIN"/>
    <s v="03.24.40.58.70"/>
    <n v="0"/>
    <s v="49.9345868"/>
    <s v="4.6465"/>
    <s v="ce.0080949N@ac-reims.fr"/>
    <s v="640 RUE ROCHE DES DIALES"/>
    <s v="08500"/>
    <s v="REVIN"/>
    <s v=",bounceOnAdd: true, bounceOnAddOptions: {duration: 500, height: 100},bounceOnAddCallback: function() {console.log(*done*)}});"/>
    <m/>
    <x v="0"/>
    <x v="0"/>
    <s v="var CLG_0080949N=L.marker([49.9345868,4.6465],{icon:icon_CLG,bounceOnAdd: true, bounceOnAddOptions: {duration: 500, height: 100},bounceOnAddCallback: function() {console.log(*done*)}});CLG_0080949N.bindPopup('&lt;p align=center&gt; &lt;font size=2&gt;&lt;b&gt;&lt;u&gt;CLG GEORGE SAND&lt;/b&gt;&lt;/u&gt;&lt;br&gt;&lt;br&gt;&lt;font size=1&gt;640 RUE ROCHE DES DIALES&lt;br&gt;08500&lt;b&gt; REVIN&lt;/b&gt;&lt;br&gt;03.24.40.58.7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949N@ac-reims.fr\'*&gt;&lt;br&gt;&lt;br&gt;&lt;a href=0 target=_blank &gt;Pour en savoir plus&lt;/a&gt;');CLG_0080949N.addTo(CLG);"/>
  </r>
  <r>
    <x v="24"/>
    <s v="008"/>
    <s v="CHARLEVILLE-MEZIERES"/>
    <s v="08105"/>
    <s v="CLG"/>
    <s v="BAYARD"/>
    <s v="CLG BAYARD"/>
    <s v="CHARLEV.-S"/>
    <s v="CHARLEVILLE-MEZIERES"/>
    <s v="03.24.37.83.83"/>
    <s v="https://sepia.ac-reims.fr/clg-bayard/-joomla-/"/>
    <s v="49.7577704"/>
    <s v="4.7185223"/>
    <s v="ce.0080954U@ac-reims.fr"/>
    <s v="7 RUE SAINT LOUIS"/>
    <s v="08000"/>
    <s v="CHARLEVILLE MEZIERES"/>
    <s v=",bounceOnAdd: true, bounceOnAddOptions: {duration: 500, height: 100},bounceOnAddCallback: function() {console.log(*done*)}});"/>
    <s v="Mme RENAULT"/>
    <x v="16"/>
    <x v="1"/>
    <s v="var CLG_0080954U=L.marker([49.7577704,4.7185223],{icon:icon_CLG,bounceOnAdd: true, bounceOnAddOptions: {duration: 500, height: 100},bounceOnAddCallback: function() {console.log(*done*)}});CLG_0080954U.bindPopup('&lt;p align=center&gt; &lt;font size=2&gt;&lt;b&gt;&lt;u&gt;CLG BAYARD&lt;/b&gt;&lt;/u&gt;&lt;br&gt;&lt;br&gt;&lt;font size=1&gt;7 RUE SAINT LOUIS&lt;br&gt;08000&lt;b&gt; CHARLEVILLE MEZIERES&lt;/b&gt;&lt;br&gt;03.24.37.83.83&lt;br&gt;&lt;br&gt;&lt;br&gt;&lt;font size=2&gt;&lt;b&gt;&lt;u&gt;Action&lt;/u&gt;&lt;/b&gt; : Améliorer le cadre de vie et le quotidien des élèves&lt;br&gt;&lt;br&gt;&lt;br&gt;&lt;b&gt;&lt;u&gt;Référent&lt;/u&gt;&lt;/b&gt; : Mme RENAULT&lt;br&gt;&lt;br&gt;&lt;br&gt;&lt;INPUT TYPE=*button* VALUE=*envoyer un message électronique* *style=width:215px* onClick=*parent.location=\'mailto:ce.0080954U@ac-reims.fr\'*&gt;&lt;br&gt;&lt;br&gt;&lt;a href=https://sepia.ac-reims.fr/clg-bayard/-joomla-/ target=_blank &gt;Pour en savoir plus&lt;/a&gt;');CLG_0080954U.addTo(CLG);"/>
  </r>
  <r>
    <x v="25"/>
    <s v="008"/>
    <s v="VILLERS-SEMEUSE"/>
    <s v="08480"/>
    <s v="CLG"/>
    <s v="JULES LEROUX"/>
    <s v="CLG JULES LEROUX"/>
    <s v="CHARLEV.-S"/>
    <s v="VILLERS-SEMEUSE"/>
    <s v="03.24.58.13.38"/>
    <n v="0"/>
    <s v="49.7435162"/>
    <s v="4.7430065"/>
    <s v="ce.0081001V@ac-reims.fr"/>
    <s v="RUE JULES FERRY"/>
    <s v="08000"/>
    <s v="VILLERS SEMEUSE"/>
    <s v=",bounceOnAdd: true, bounceOnAddOptions: {duration: 500, height: 100},bounceOnAddCallback: function() {console.log(*done*)}});"/>
    <m/>
    <x v="0"/>
    <x v="0"/>
    <s v="var CLG_0081001V=L.marker([49.7435162,4.7430065],{icon:icon_CLG,bounceOnAdd: true, bounceOnAddOptions: {duration: 500, height: 100},bounceOnAddCallback: function() {console.log(*done*)}});CLG_0081001V.bindPopup('&lt;p align=center&gt; &lt;font size=2&gt;&lt;b&gt;&lt;u&gt;CLG JULES LEROUX&lt;/b&gt;&lt;/u&gt;&lt;br&gt;&lt;br&gt;&lt;font size=1&gt;RUE JULES FERRY&lt;br&gt;08000&lt;b&gt; VILLERS SEMEUSE&lt;/b&gt;&lt;br&gt;03.24.58.13.3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001V@ac-reims.fr\'*&gt;&lt;br&gt;&lt;br&gt;&lt;a href=0 target=_blank &gt;Pour en savoir plus&lt;/a&gt;');CLG_0081001V.addTo(CLG);"/>
  </r>
  <r>
    <x v="26"/>
    <s v="008"/>
    <s v="GRANDPRE"/>
    <s v="08198"/>
    <s v="CLG"/>
    <s v="GRANDPRE"/>
    <s v="CLG GRANDPRE"/>
    <s v="SUD ARDEN."/>
    <s v="GRANDPRE-BUZANCY"/>
    <s v="03.24.30.51.16"/>
    <s v="http://sepia.ac-reims.fr/clg-grandpre/-spip-/"/>
    <s v="49.3438808"/>
    <s v="4.8708199"/>
    <s v="ce.0081096Y@ac-reims.fr"/>
    <s v="47 RUE DES QUATRE FRERES TELLIER"/>
    <s v="08250"/>
    <s v="GRANDPRE"/>
    <s v=",bounceOnAdd: true, bounceOnAddOptions: {duration: 500, height: 100},bounceOnAddCallback: function() {console.log(*done*)}});"/>
    <m/>
    <x v="0"/>
    <x v="0"/>
    <s v="var CLG_0081096Y=L.marker([49.3438808,4.8708199],{icon:icon_CLG,bounceOnAdd: true, bounceOnAddOptions: {duration: 500, height: 100},bounceOnAddCallback: function() {console.log(*done*)}});CLG_0081096Y.bindPopup('&lt;p align=center&gt; &lt;font size=2&gt;&lt;b&gt;&lt;u&gt;CLG GRANDPRE&lt;/b&gt;&lt;/u&gt;&lt;br&gt;&lt;br&gt;&lt;font size=1&gt;47 RUE DES QUATRE FRERES TELLIER&lt;br&gt;08250&lt;b&gt; GRANDPRE&lt;/b&gt;&lt;br&gt;03.24.30.51.1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096Y@ac-reims.fr\'*&gt;&lt;br&gt;&lt;br&gt;&lt;a href=http://sepia.ac-reims.fr/clg-grandpre/-spip-/ target=_blank &gt;Pour en savoir plus&lt;/a&gt;');CLG_0081096Y.addTo(CLG);"/>
  </r>
  <r>
    <x v="27"/>
    <s v="008"/>
    <s v="VOUZIERS"/>
    <s v="08490"/>
    <s v="CLG"/>
    <s v="PAUL DROUOT"/>
    <s v="CLG PAUL DROUOT"/>
    <s v="SUD ARDEN."/>
    <s v="VOUZIERS-LE CHESNE"/>
    <s v="03.24.71.15.79"/>
    <s v="https://sepia.ac-reims.fr/clg-vouziers/-joomla-/"/>
    <s v="49.403521"/>
    <s v="4.6957694"/>
    <s v="ce.0081097Z@ac-reims.fr"/>
    <s v="RUE DE LA FUSION"/>
    <s v="08400"/>
    <s v="VOUZIERS"/>
    <s v=",bounceOnAdd: true, bounceOnAddOptions: {duration: 500, height: 100},bounceOnAddCallback: function() {console.log(*done*)}});"/>
    <m/>
    <x v="0"/>
    <x v="0"/>
    <s v="var CLG_0081097Z=L.marker([49.403521,4.6957694],{icon:icon_CLG,bounceOnAdd: true, bounceOnAddOptions: {duration: 500, height: 100},bounceOnAddCallback: function() {console.log(*done*)}});CLG_0081097Z.bindPopup('&lt;p align=center&gt; &lt;font size=2&gt;&lt;b&gt;&lt;u&gt;CLG PAUL DROUOT&lt;/b&gt;&lt;/u&gt;&lt;br&gt;&lt;br&gt;&lt;font size=1&gt;RUE DE LA FUSION&lt;br&gt;08400&lt;b&gt; VOUZIERS&lt;/b&gt;&lt;br&gt;03.24.71.15.7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097Z@ac-reims.fr\'*&gt;&lt;br&gt;&lt;br&gt;&lt;a href=https://sepia.ac-reims.fr/clg-vouziers/-joomla-/ target=_blank &gt;Pour en savoir plus&lt;/a&gt;');CLG_0081097Z.addTo(CLG);"/>
  </r>
  <r>
    <x v="28"/>
    <s v="008"/>
    <s v="ROCROI"/>
    <s v="08367"/>
    <s v="CLG"/>
    <s v="ANDRÉE VIÉNOT"/>
    <s v="CLG ANDRÉE VIÉNOT"/>
    <s v="VALL.MEUSE"/>
    <s v="ROCROI-MAUBERT-FONTAINE"/>
    <s v="03.24.54.10.78"/>
    <n v="0"/>
    <s v="49.9289594"/>
    <s v="4.5299354"/>
    <s v="ce.0081098A@ac-reims.fr"/>
    <s v="23 RUE DU 18 JUIN"/>
    <s v="08230"/>
    <s v="ROCROI"/>
    <s v=",bounceOnAdd: true, bounceOnAddOptions: {duration: 500, height: 100},bounceOnAddCallback: function() {console.log(*done*)}});"/>
    <m/>
    <x v="0"/>
    <x v="0"/>
    <s v="var CLG_0081098A=L.marker([49.9289594,4.5299354],{icon:icon_CLG,bounceOnAdd: true, bounceOnAddOptions: {duration: 500, height: 100},bounceOnAddCallback: function() {console.log(*done*)}});CLG_0081098A.bindPopup('&lt;p align=center&gt; &lt;font size=2&gt;&lt;b&gt;&lt;u&gt;CLG ANDRÉE VIÉNOT&lt;/b&gt;&lt;/u&gt;&lt;br&gt;&lt;br&gt;&lt;font size=1&gt;23 RUE DU 18 JUIN&lt;br&gt;08230&lt;b&gt; ROCROI&lt;/b&gt;&lt;br&gt;03.24.54.10.7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098A@ac-reims.fr\'*&gt;&lt;br&gt;&lt;br&gt;&lt;a href=0 target=_blank &gt;Pour en savoir plus&lt;/a&gt;');CLG_0081098A.addTo(CLG);"/>
  </r>
  <r>
    <x v="29"/>
    <s v="008"/>
    <s v="CARIGNAN"/>
    <s v="08090"/>
    <s v="CLG"/>
    <s v="CARIGNAN"/>
    <s v="CLG CARIGNAN"/>
    <s v="CHARLEV.-S"/>
    <s v="CARIGNAN-MARGUT"/>
    <s v="03.24.22.62.44"/>
    <n v="0"/>
    <s v="49.6295254"/>
    <s v="5.1743265"/>
    <s v="ce.0081099B@ac-reims.fr"/>
    <s v="6 RUE FROIDE FONTAINE"/>
    <s v="08110"/>
    <s v="CARIGNAN"/>
    <s v=",bounceOnAdd: true, bounceOnAddOptions: {duration: 500, height: 100},bounceOnAddCallback: function() {console.log(*done*)}});"/>
    <m/>
    <x v="0"/>
    <x v="0"/>
    <s v="var CLG_0081099B=L.marker([49.6295254,5.1743265],{icon:icon_CLG,bounceOnAdd: true, bounceOnAddOptions: {duration: 500, height: 100},bounceOnAddCallback: function() {console.log(*done*)}});CLG_0081099B.bindPopup('&lt;p align=center&gt; &lt;font size=2&gt;&lt;b&gt;&lt;u&gt;CLG CARIGNAN&lt;/b&gt;&lt;/u&gt;&lt;br&gt;&lt;br&gt;&lt;font size=1&gt;6 RUE FROIDE FONTAINE&lt;br&gt;08110&lt;b&gt; CARIGNAN&lt;/b&gt;&lt;br&gt;03.24.22.62.4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099B@ac-reims.fr\'*&gt;&lt;br&gt;&lt;br&gt;&lt;a href=0 target=_blank &gt;Pour en savoir plus&lt;/a&gt;');CLG_0081099B.addTo(CLG);"/>
  </r>
  <r>
    <x v="30"/>
    <s v="008"/>
    <s v="ATTIGNY"/>
    <s v="08025"/>
    <s v="CLG"/>
    <s v="EVA THOMÉ"/>
    <s v="CLG EVA THOMÉ"/>
    <s v="SUD ARDEN."/>
    <s v="ATTIGNY-MACHAULT"/>
    <s v="03.24.71.20.88"/>
    <n v="0"/>
    <s v="49.474164"/>
    <s v="4.578699"/>
    <s v="ce.0081100C@ac-reims.fr"/>
    <s v="9 RUE VERLAINE"/>
    <s v="08130"/>
    <s v="ATTIGNY"/>
    <s v=",bounceOnAdd: true, bounceOnAddOptions: {duration: 500, height: 100},bounceOnAddCallback: function() {console.log(*done*)}});"/>
    <m/>
    <x v="0"/>
    <x v="0"/>
    <s v="var CLG_0081100C=L.marker([49.474164,4.578699],{icon:icon_CLG,bounceOnAdd: true, bounceOnAddOptions: {duration: 500, height: 100},bounceOnAddCallback: function() {console.log(*done*)}});CLG_0081100C.bindPopup('&lt;p align=center&gt; &lt;font size=2&gt;&lt;b&gt;&lt;u&gt;CLG EVA THOMÉ&lt;/b&gt;&lt;/u&gt;&lt;br&gt;&lt;br&gt;&lt;font size=1&gt;9 RUE VERLAINE&lt;br&gt;08130&lt;b&gt; ATTIGNY&lt;/b&gt;&lt;br&gt;03.24.71.20.8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100C@ac-reims.fr\'*&gt;&lt;br&gt;&lt;br&gt;&lt;a href=0 target=_blank &gt;Pour en savoir plus&lt;/a&gt;');CLG_0081100C.addTo(CLG);"/>
  </r>
  <r>
    <x v="31"/>
    <s v="008"/>
    <s v="ASFELD"/>
    <s v="08024"/>
    <s v="CLG"/>
    <s v="MULTISITE ASFELD - CHATEAU POR"/>
    <s v="CLG MULTISITE ASFELD - CHATEAU POR"/>
    <s v="SUD ARDEN."/>
    <s v="ASFELD-CHATEAU-PORCIEN"/>
    <s v="03.24.72.94.05"/>
    <s v="https://sepia.ac-reims.fr/clg-asfed/-joomla-/"/>
    <s v="49.4704308"/>
    <s v="4.1164172"/>
    <s v="ce.0081102E@ac-reims.fr"/>
    <s v="3 RUE DU CHATEAU"/>
    <s v="08190"/>
    <s v="ASFELD"/>
    <s v=",bounceOnAdd: true, bounceOnAddOptions: {duration: 500, height: 100},bounceOnAddCallback: function() {console.log(*done*)}});"/>
    <m/>
    <x v="0"/>
    <x v="0"/>
    <s v="var CLG_0081102E=L.marker([49.4704308,4.1164172],{icon:icon_CLG,bounceOnAdd: true, bounceOnAddOptions: {duration: 500, height: 100},bounceOnAddCallback: function() {console.log(*done*)}});CLG_0081102E.bindPopup('&lt;p align=center&gt; &lt;font size=2&gt;&lt;b&gt;&lt;u&gt;CLG MULTISITE ASFELD - CHATEAU POR&lt;/b&gt;&lt;/u&gt;&lt;br&gt;&lt;br&gt;&lt;font size=1&gt;3 RUE DU CHATEAU&lt;br&gt;08190&lt;b&gt; ASFELD&lt;/b&gt;&lt;br&gt;03.24.72.94.0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102E@ac-reims.fr\'*&gt;&lt;br&gt;&lt;br&gt;&lt;a href=https://sepia.ac-reims.fr/clg-asfed/-joomla-/ target=_blank &gt;Pour en savoir plus&lt;/a&gt;');CLG_0081102E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. CREUS"/>
    <x v="17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Création d\'un foyer des élèves&lt;br&gt;&lt;br&gt;&lt;br&gt;&lt;b&gt;&lt;u&gt;Référent&lt;/u&gt;&lt;/b&gt; : M. CREUS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me LALLEMENT"/>
    <x v="18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Sortie &quot;Patinoire&quot;&lt;br&gt;&lt;br&gt;&lt;br&gt;&lt;b&gt;&lt;u&gt;Référent&lt;/u&gt;&lt;/b&gt; : Mme LALLEMENT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. LOUIS"/>
    <x v="19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Opération &quot;Nettoyons la Nature&quot;&lt;br&gt;&lt;br&gt;&lt;br&gt;&lt;b&gt;&lt;u&gt;Référent&lt;/u&gt;&lt;/b&gt; : M. LOUIS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me LALLEMENT"/>
    <x v="20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Bal de promotion&lt;br&gt;&lt;br&gt;&lt;br&gt;&lt;b&gt;&lt;u&gt;Référent&lt;/u&gt;&lt;/b&gt; : Mme LALLEMENT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me LALLEMENT"/>
    <x v="21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Spectacle de fin d\'année &lt;br&gt;&lt;br&gt;&lt;br&gt;&lt;b&gt;&lt;u&gt;Référent&lt;/u&gt;&lt;/b&gt; : Mme LALLEMENT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2"/>
    <s v="008"/>
    <s v="RAUCOURT-ET-FLABA"/>
    <s v="08354"/>
    <s v="CLG"/>
    <s v="RAUCOURT"/>
    <s v="CLG RAUCOURT"/>
    <s v="CHARLEV.-S"/>
    <s v="MOUZON-RAUCOURT-ET-FLABA"/>
    <s v="03.24.26.70.62"/>
    <s v="http://sepia.ac-reims.fr/clg-raucourt/-joomla-/"/>
    <s v="49.6061246"/>
    <s v="4.960898"/>
    <s v="ce.0081103F@ac-reims.fr"/>
    <s v="RUE DU FOND DE VILLERS"/>
    <s v="08450"/>
    <s v="RAUCOURT ET FLABA"/>
    <s v=",bounceOnAdd: true, bounceOnAddOptions: {duration: 500, height: 100},bounceOnAddCallback: function() {console.log(*done*)}});"/>
    <s v="Mme LALLEMENT"/>
    <x v="22"/>
    <x v="2"/>
    <s v="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Concours&quot; non au harcèlement&quot;&lt;br&gt;&lt;br&gt;&lt;br&gt;&lt;b&gt;&lt;u&gt;Référent&lt;/u&gt;&lt;/b&gt; : Mme LALLEMENT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"/>
  </r>
  <r>
    <x v="33"/>
    <s v="008"/>
    <s v="SIGNY-L'ABBAYE"/>
    <s v="08419"/>
    <s v="CLG"/>
    <s v="SIGNY L'ABBAYE"/>
    <s v="CLG SIGNY L\'ABBAYE"/>
    <s v="SUD ARDEN."/>
    <s v="SIGNY-L'ABBAYE-CHAUMONT-PORCIEN"/>
    <s v="03.24.52.64.90"/>
    <s v="http://sepia.ac-reims.fr/clg-signy-abbaye/-joomla-/"/>
    <s v="49.6987289"/>
    <s v="4.4199636"/>
    <s v="ce.0081104G@ac-reims.fr"/>
    <s v="11 RUE DE L\'ABBAYE"/>
    <s v="08460"/>
    <s v="SIGNY L ABBAYE"/>
    <s v=",bounceOnAdd: true, bounceOnAddOptions: {duration: 500, height: 100},bounceOnAddCallback: function() {console.log(*done*)}});"/>
    <m/>
    <x v="0"/>
    <x v="0"/>
    <s v="var CLG_0081104G=L.marker([49.6987289,4.4199636],{icon:icon_CLG,bounceOnAdd: true, bounceOnAddOptions: {duration: 500, height: 100},bounceOnAddCallback: function() {console.log(*done*)}});CLG_0081104G.bindPopup('&lt;p align=center&gt; &lt;font size=2&gt;&lt;b&gt;&lt;u&gt;CLG SIGNY L\'ABBAYE&lt;/b&gt;&lt;/u&gt;&lt;br&gt;&lt;br&gt;&lt;font size=1&gt;11 RUE DE L\'ABBAYE&lt;br&gt;08460&lt;b&gt; SIGNY L ABBAYE&lt;/b&gt;&lt;br&gt;03.24.52.64.9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104G@ac-reims.fr\'*&gt;&lt;br&gt;&lt;br&gt;&lt;a href=http://sepia.ac-reims.fr/clg-signy-abbaye/-joomla-/ target=_blank &gt;Pour en savoir plus&lt;/a&gt;');CLG_0081104G.addTo(CLG);"/>
  </r>
  <r>
    <x v="34"/>
    <s v="008"/>
    <s v="SIGNY-LE-PETIT"/>
    <s v="08420"/>
    <s v="CLG"/>
    <s v="MULTISITE SIGNY-LE-PETIT-LIART"/>
    <s v="CLG MULTISITE SIGNY-LE-PETIT-LIART"/>
    <s v="CHARLEV.-S"/>
    <s v="SIGNY-LE-PETIT-LIART"/>
    <s v="03.24.53.50.09"/>
    <s v="http://sepia.ac-reims.fr/clg-signy-liart/-joomla"/>
    <s v="49.9052981"/>
    <s v="4.2845588"/>
    <s v="ce.0081105H@ac-reims.fr"/>
    <s v="RUE L\'ESCAILLERE"/>
    <s v="08380"/>
    <s v="SIGNY LE PETIT"/>
    <s v=",bounceOnAdd: true, bounceOnAddOptions: {duration: 500, height: 100},bounceOnAddCallback: function() {console.log(*done*)}});"/>
    <m/>
    <x v="0"/>
    <x v="0"/>
    <s v="var CLG_0081105H=L.marker([49.9052981,4.2845588],{icon:icon_CLG,bounceOnAdd: true, bounceOnAddOptions: {duration: 500, height: 100},bounceOnAddCallback: function() {console.log(*done*)}});CLG_0081105H.bindPopup('&lt;p align=center&gt; &lt;font size=2&gt;&lt;b&gt;&lt;u&gt;CLG MULTISITE SIGNY-LE-PETIT-LIART&lt;/b&gt;&lt;/u&gt;&lt;br&gt;&lt;br&gt;&lt;font size=1&gt;RUE L\'ESCAILLERE&lt;br&gt;08380&lt;b&gt; SIGNY LE PETIT&lt;/b&gt;&lt;br&gt;03.24.53.50.0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1105H@ac-reims.fr\'*&gt;&lt;br&gt;&lt;br&gt;&lt;a href=http://sepia.ac-reims.fr/clg-signy-liart/-joomla target=_blank &gt;Pour en savoir plus&lt;/a&gt;');CLG_0081105H.addTo(CLG);"/>
  </r>
  <r>
    <x v="35"/>
    <s v="010"/>
    <s v="BAR-SUR-SEINE"/>
    <s v="10034"/>
    <s v="CLG"/>
    <s v="PAUL PORTIER"/>
    <s v="CLG PAUL PORTIER"/>
    <s v="TROYES"/>
    <s v="BAR/SEINE"/>
    <s v="03.25.29.80.13"/>
    <s v="http://www.college-paul-portier.fr"/>
    <s v="48.1136357"/>
    <s v="4.3776963"/>
    <s v="ce.0100005B@ac-reims.fr"/>
    <s v="2 RUE DU 14 JUILLET"/>
    <s v="10110"/>
    <s v="BAR SUR SEINE"/>
    <s v=",bounceOnAdd: true, bounceOnAddOptions: {duration: 500, height: 100},bounceOnAddCallback: function() {console.log(*done*)}});"/>
    <m/>
    <x v="0"/>
    <x v="0"/>
    <s v="var CLG_0100005B=L.marker([48.1136357,4.3776963],{icon:icon_CLG,bounceOnAdd: true, bounceOnAddOptions: {duration: 500, height: 100},bounceOnAddCallback: function() {console.log(*done*)}});CLG_0100005B.bindPopup('&lt;p align=center&gt; &lt;font size=2&gt;&lt;b&gt;&lt;u&gt;CLG PAUL PORTIER&lt;/b&gt;&lt;/u&gt;&lt;br&gt;&lt;br&gt;&lt;font size=1&gt;2 RUE DU 14 JUILLET&lt;br&gt;10110&lt;b&gt; BAR SUR SEINE&lt;/b&gt;&lt;br&gt;03.25.29.80.1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5B@ac-reims.fr\'*&gt;&lt;br&gt;&lt;br&gt;&lt;a href=http://www.college-paul-portier.fr target=_blank &gt;Pour en savoir plus&lt;/a&gt;');CLG_0100005B.addTo(CLG);"/>
  </r>
  <r>
    <x v="36"/>
    <s v="010"/>
    <s v="BRIENNE-LE-CHATEAU"/>
    <s v="10064"/>
    <s v="CLG"/>
    <s v="JULIEN REGNIER"/>
    <s v="CLG JULIEN REGNIER"/>
    <s v="TROYES"/>
    <s v="BRIENNE-LE-CHAT"/>
    <s v="03.25.92.82.01"/>
    <s v="xxi.ac-reims.fr/clg-brienne/"/>
    <s v="48.3854302"/>
    <s v="4.5251354"/>
    <s v="ce.0100007D@ac-reims.fr"/>
    <s v="13 RUE J REGNIER"/>
    <s v="10500"/>
    <s v="BRIENNE LE CHATEAU"/>
    <s v=",bounceOnAdd: true, bounceOnAddOptions: {duration: 500, height: 100},bounceOnAddCallback: function() {console.log(*done*)}});"/>
    <m/>
    <x v="0"/>
    <x v="0"/>
    <s v="var CLG_0100007D=L.marker([48.3854302,4.5251354],{icon:icon_CLG,bounceOnAdd: true, bounceOnAddOptions: {duration: 500, height: 100},bounceOnAddCallback: function() {console.log(*done*)}});CLG_0100007D.bindPopup('&lt;p align=center&gt; &lt;font size=2&gt;&lt;b&gt;&lt;u&gt;CLG JULIEN REGNIER&lt;/b&gt;&lt;/u&gt;&lt;br&gt;&lt;br&gt;&lt;font size=1&gt;13 RUE J REGNIER&lt;br&gt;10500&lt;b&gt; BRIENNE LE CHATEAU&lt;/b&gt;&lt;br&gt;03.25.92.82.0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7D@ac-reims.fr\'*&gt;&lt;br&gt;&lt;br&gt;&lt;a href=xxi.ac-reims.fr/clg-brienne/ target=_blank &gt;Pour en savoir plus&lt;/a&gt;');CLG_0100007D.addTo(CLG);"/>
  </r>
  <r>
    <x v="37"/>
    <s v="010"/>
    <s v="CHAOURCE"/>
    <s v="10080"/>
    <s v="CLG"/>
    <s v="AMADIS JAMYN"/>
    <s v="CLG AMADIS JAMYN"/>
    <s v="TROYES"/>
    <s v="CHAOURCE"/>
    <s v="03.25.40.11.13"/>
    <s v="www.college-chaource.fr"/>
    <s v="48.0590638"/>
    <s v="4.1444084"/>
    <s v="ce.0100008E@ac-reims.fr"/>
    <s v="19 RUE DE LA CORDELIERE"/>
    <s v="10210"/>
    <s v="CHAOURCE"/>
    <s v=",bounceOnAdd: true, bounceOnAddOptions: {duration: 500, height: 100},bounceOnAddCallback: function() {console.log(*done*)}});"/>
    <m/>
    <x v="0"/>
    <x v="0"/>
    <s v="var CLG_0100008E=L.marker([48.0590638,4.1444084],{icon:icon_CLG,bounceOnAdd: true, bounceOnAddOptions: {duration: 500, height: 100},bounceOnAddCallback: function() {console.log(*done*)}});CLG_0100008E.bindPopup('&lt;p align=center&gt; &lt;font size=2&gt;&lt;b&gt;&lt;u&gt;CLG AMADIS JAMYN&lt;/b&gt;&lt;/u&gt;&lt;br&gt;&lt;br&gt;&lt;font size=1&gt;19 RUE DE LA CORDELIERE&lt;br&gt;10210&lt;b&gt; CHAOURCE&lt;/b&gt;&lt;br&gt;03.25.40.11.1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8E@ac-reims.fr\'*&gt;&lt;br&gt;&lt;br&gt;&lt;a href=www.college-chaource.fr target=_blank &gt;Pour en savoir plus&lt;/a&gt;');CLG_0100008E.addTo(CLG);"/>
  </r>
  <r>
    <x v="38"/>
    <s v="010"/>
    <s v="LA CHAPELLE-SAINT-LUC"/>
    <s v="10081"/>
    <s v="CLG"/>
    <s v="ALBERT CAMUS"/>
    <s v="CLG ALBERT CAMUS"/>
    <s v="TROYES"/>
    <s v="TROYES"/>
    <s v="03.25.82.66.70"/>
    <s v="http://site.camus.free.fr/"/>
    <s v="48.3106551"/>
    <s v="4.0399133"/>
    <s v="ce.0100009F@ac-reims.fr"/>
    <s v="46 AVENUE JEAN JAURES"/>
    <s v="10602"/>
    <s v="LA CHAPELLE ST LUC CEDEX"/>
    <s v=",bounceOnAdd: true, bounceOnAddOptions: {duration: 500, height: 100},bounceOnAddCallback: function() {console.log(*done*)}});"/>
    <m/>
    <x v="0"/>
    <x v="0"/>
    <s v="var CLG_0100009F=L.marker([48.3106551,4.0399133],{icon:icon_CLG,bounceOnAdd: true, bounceOnAddOptions: {duration: 500, height: 100},bounceOnAddCallback: function() {console.log(*done*)}});CLG_0100009F.bindPopup('&lt;p align=center&gt; &lt;font size=2&gt;&lt;b&gt;&lt;u&gt;CLG ALBERT CAMUS&lt;/b&gt;&lt;/u&gt;&lt;br&gt;&lt;br&gt;&lt;font size=1&gt;46 AVENUE JEAN JAURES&lt;br&gt;10602&lt;b&gt; LA CHAPELLE ST LUC CEDEX&lt;/b&gt;&lt;br&gt;03.25.82.66.7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9F@ac-reims.fr\'*&gt;&lt;br&gt;&lt;br&gt;&lt;a href=http://site.camus.free.fr/ target=_blank &gt;Pour en savoir plus&lt;/a&gt;');CLG_0100009F.addTo(CLG);"/>
  </r>
  <r>
    <x v="39"/>
    <s v="010"/>
    <s v="ERVY-LE-CHATEL"/>
    <s v="10140"/>
    <s v="CLG"/>
    <s v="EUGENE BELGRAND"/>
    <s v="CLG EUGENE BELGRAND"/>
    <s v="TROYES"/>
    <s v="ERVY-LE-CHATEL"/>
    <s v="03.25.70.52.22"/>
    <n v="0"/>
    <s v="48.0423408"/>
    <s v="3.9117406"/>
    <s v="ce.0100010G@ac-reims.fr"/>
    <s v="RUE DENFERT ROCHEREAU"/>
    <s v="10130"/>
    <s v="ERVY LE CHATEL"/>
    <s v=",bounceOnAdd: true, bounceOnAddOptions: {duration: 500, height: 100},bounceOnAddCallback: function() {console.log(*done*)}});"/>
    <m/>
    <x v="0"/>
    <x v="0"/>
    <s v="var CLG_0100010G=L.marker([48.0423408,3.9117406],{icon:icon_CLG,bounceOnAdd: true, bounceOnAddOptions: {duration: 500, height: 100},bounceOnAddCallback: function() {console.log(*done*)}});CLG_0100010G.bindPopup('&lt;p align=center&gt; &lt;font size=2&gt;&lt;b&gt;&lt;u&gt;CLG EUGENE BELGRAND&lt;/b&gt;&lt;/u&gt;&lt;br&gt;&lt;br&gt;&lt;font size=1&gt;RUE DENFERT ROCHEREAU&lt;br&gt;10130&lt;b&gt; ERVY LE CHATEL&lt;/b&gt;&lt;br&gt;03.25.70.52.2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0G@ac-reims.fr\'*&gt;&lt;br&gt;&lt;br&gt;&lt;a href=0 target=_blank &gt;Pour en savoir plus&lt;/a&gt;');CLG_0100010G.addTo(CLG);"/>
  </r>
  <r>
    <x v="40"/>
    <s v="010"/>
    <s v="MARIGNY-LE-CHATEL"/>
    <s v="10224"/>
    <s v="CLG"/>
    <s v="JEAN MOULIN"/>
    <s v="CLG JEAN MOULIN"/>
    <s v="ROMILLY"/>
    <s v="MARIGNY-LE-CHATEL"/>
    <s v="03.25.21.51.87"/>
    <n v="0"/>
    <s v="48.3985707"/>
    <s v="3.7321574"/>
    <s v="ce.0100011H@ac-reims.fr"/>
    <s v="11 RUE JEAN MOULIN"/>
    <s v="10350"/>
    <s v="MARIGNY LE CHATEL"/>
    <s v=",bounceOnAdd: true, bounceOnAddOptions: {duration: 500, height: 100},bounceOnAddCallback: function() {console.log(*done*)}});"/>
    <m/>
    <x v="0"/>
    <x v="0"/>
    <s v="var CLG_0100011H=L.marker([48.3985707,3.7321574],{icon:icon_CLG,bounceOnAdd: true, bounceOnAddOptions: {duration: 500, height: 100},bounceOnAddCallback: function() {console.log(*done*)}});CLG_0100011H.bindPopup('&lt;p align=center&gt; &lt;font size=2&gt;&lt;b&gt;&lt;u&gt;CLG JEAN MOULIN&lt;/b&gt;&lt;/u&gt;&lt;br&gt;&lt;br&gt;&lt;font size=1&gt;11 RUE JEAN MOULIN&lt;br&gt;10350&lt;b&gt; MARIGNY LE CHATEL&lt;/b&gt;&lt;br&gt;03.25.21.51.8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1H@ac-reims.fr\'*&gt;&lt;br&gt;&lt;br&gt;&lt;a href=0 target=_blank &gt;Pour en savoir plus&lt;/a&gt;');CLG_0100011H.addTo(CLG);"/>
  </r>
  <r>
    <x v="41"/>
    <s v="010"/>
    <s v="PINEY"/>
    <s v="10287"/>
    <s v="CLG"/>
    <s v="DES ROISES"/>
    <s v="CLG DES ROISES"/>
    <s v="TROYES"/>
    <s v="PINEY"/>
    <s v="03.25.46.44.10"/>
    <s v="http://sepia.ac-reims.fr/clg-piney/-joomla-/"/>
    <s v="48.3613161"/>
    <s v="4.3313645"/>
    <s v="ce.0100013K@ac-reims.fr"/>
    <s v="4 RUE DU STADE"/>
    <s v="10220"/>
    <s v="PINEY"/>
    <s v=",bounceOnAdd: true, bounceOnAddOptions: {duration: 500, height: 100},bounceOnAddCallback: function() {console.log(*done*)}});"/>
    <m/>
    <x v="0"/>
    <x v="0"/>
    <s v="var CLG_0100013K=L.marker([48.3613161,4.3313645],{icon:icon_CLG,bounceOnAdd: true, bounceOnAddOptions: {duration: 500, height: 100},bounceOnAddCallback: function() {console.log(*done*)}});CLG_0100013K.bindPopup('&lt;p align=center&gt; &lt;font size=2&gt;&lt;b&gt;&lt;u&gt;CLG DES ROISES&lt;/b&gt;&lt;/u&gt;&lt;br&gt;&lt;br&gt;&lt;font size=1&gt;4 RUE DU STADE&lt;br&gt;10220&lt;b&gt; PINEY&lt;/b&gt;&lt;br&gt;03.25.46.44.1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3K@ac-reims.fr\'*&gt;&lt;br&gt;&lt;br&gt;&lt;a href=http://sepia.ac-reims.fr/clg-piney/-joomla-/ target=_blank &gt;Pour en savoir plus&lt;/a&gt;');CLG_0100013K.addTo(CLG);"/>
  </r>
  <r>
    <x v="42"/>
    <s v="010"/>
    <s v="SAINT-ANDRE-LES-VERGERS"/>
    <s v="10333"/>
    <s v="CLG"/>
    <s v="DE LA VILLENEUVE"/>
    <s v="CLG DE LA VILLENEUVE"/>
    <s v="TROYES"/>
    <s v="TROYES"/>
    <s v="03.25.79.38.32"/>
    <n v="0"/>
    <s v="48.2838664"/>
    <s v="3.7243004"/>
    <s v="ce.0100019S@ac-reims.fr"/>
    <s v="3 AVENUE CHARLES DE REFUGE"/>
    <s v="10431"/>
    <s v="TROYES CEDEX"/>
    <s v=",bounceOnAdd: true, bounceOnAddOptions: {duration: 500, height: 100},bounceOnAddCallback: function() {console.log(*done*)}});"/>
    <m/>
    <x v="0"/>
    <x v="0"/>
    <s v="var CLG_0100019S=L.marker([48.2838664,3.7243004],{icon:icon_CLG,bounceOnAdd: true, bounceOnAddOptions: {duration: 500, height: 100},bounceOnAddCallback: function() {console.log(*done*)}});CLG_0100019S.bindPopup('&lt;p align=center&gt; &lt;font size=2&gt;&lt;b&gt;&lt;u&gt;CLG DE LA VILLENEUVE&lt;/b&gt;&lt;/u&gt;&lt;br&gt;&lt;br&gt;&lt;font size=1&gt;3 AVENUE CHARLES DE REFUGE&lt;br&gt;10431&lt;b&gt; TROYES CEDEX&lt;/b&gt;&lt;br&gt;03.25.79.38.3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9S@ac-reims.fr\'*&gt;&lt;br&gt;&lt;br&gt;&lt;a href=0 target=_blank &gt;Pour en savoir plus&lt;/a&gt;');CLG_0100019S.addTo(CLG);"/>
  </r>
  <r>
    <x v="43"/>
    <s v="010"/>
    <s v="VENDEUVRE-SUR-BARSE"/>
    <s v="10401"/>
    <s v="CLG"/>
    <s v="NICOLAS BOURBON"/>
    <s v="CLG NICOLAS BOURBON"/>
    <s v="TROYES"/>
    <s v="VENDEUVRE/BARSE"/>
    <s v="03.25.41.30.18"/>
    <n v="0"/>
    <s v="48.2332446"/>
    <s v="4.4675627"/>
    <s v="ce.0100028B@ac-reims.fr"/>
    <s v="PROMENADE DU PARC"/>
    <s v="10140"/>
    <s v="VENDEUVRE SUR BARSE"/>
    <s v=",bounceOnAdd: true, bounceOnAddOptions: {duration: 500, height: 100},bounceOnAddCallback: function() {console.log(*done*)}});"/>
    <m/>
    <x v="0"/>
    <x v="0"/>
    <s v="var CLG_0100028B=L.marker([48.2332446,4.4675627],{icon:icon_CLG,bounceOnAdd: true, bounceOnAddOptions: {duration: 500, height: 100},bounceOnAddCallback: function() {console.log(*done*)}});CLG_0100028B.bindPopup('&lt;p align=center&gt; &lt;font size=2&gt;&lt;b&gt;&lt;u&gt;CLG NICOLAS BOURBON&lt;/b&gt;&lt;/u&gt;&lt;br&gt;&lt;br&gt;&lt;font size=1&gt;PROMENADE DU PARC&lt;br&gt;10140&lt;b&gt; VENDEUVRE SUR BARSE&lt;/b&gt;&lt;br&gt;03.25.41.30.1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28B@ac-reims.fr\'*&gt;&lt;br&gt;&lt;br&gt;&lt;a href=0 target=_blank &gt;Pour en savoir plus&lt;/a&gt;');CLG_0100028B.addTo(CLG);"/>
  </r>
  <r>
    <x v="44"/>
    <s v="010"/>
    <s v="TROYES"/>
    <s v="10387"/>
    <s v="CLG"/>
    <s v="BEURNONVILLE"/>
    <s v="CLG BEURNONVILLE"/>
    <s v="TROYES"/>
    <s v="TROYES"/>
    <s v="03.25.83.13.20"/>
    <s v="www.college-beurnonville.fr"/>
    <s v="48.2930893"/>
    <s v="4.0732435"/>
    <s v="ce.0100031E@ac-reims.fr"/>
    <s v="58 RUE TURENNE"/>
    <s v="10026"/>
    <s v="TROYES CEDEX"/>
    <s v=",bounceOnAdd: true, bounceOnAddOptions: {duration: 500, height: 100},bounceOnAddCallback: function() {console.log(*done*)}});"/>
    <m/>
    <x v="0"/>
    <x v="0"/>
    <s v="var CLG_0100031E=L.marker([48.2930893,4.0732435],{icon:icon_CLG,bounceOnAdd: true, bounceOnAddOptions: {duration: 500, height: 100},bounceOnAddCallback: function() {console.log(*done*)}});CLG_0100031E.bindPopup('&lt;p align=center&gt; &lt;font size=2&gt;&lt;b&gt;&lt;u&gt;CLG BEURNONVILLE&lt;/b&gt;&lt;/u&gt;&lt;br&gt;&lt;br&gt;&lt;font size=1&gt;58 RUE TURENNE&lt;br&gt;10026&lt;b&gt; TROYES CEDEX&lt;/b&gt;&lt;br&gt;03.25.83.13.2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31E@ac-reims.fr\'*&gt;&lt;br&gt;&lt;br&gt;&lt;a href=www.college-beurnonville.fr target=_blank &gt;Pour en savoir plus&lt;/a&gt;');CLG_0100031E.addTo(CLG);"/>
  </r>
  <r>
    <x v="45"/>
    <s v="010"/>
    <s v="LUSIGNY-SUR-BARSE"/>
    <s v="10209"/>
    <s v="CLG"/>
    <s v="CHARLES DELAUNAY"/>
    <s v="CLG CHARLES DELAUNAY"/>
    <s v="TROYES"/>
    <s v="LUSIGNY/BARSE"/>
    <s v="03.25.43.84.20"/>
    <n v="0"/>
    <s v="48.260319"/>
    <s v="4.2543186"/>
    <s v="ce.0100033G@ac-reims.fr"/>
    <s v="29 RUE CHARLES DELAUNAY"/>
    <s v="10270"/>
    <s v="LUSIGNY SUR BARSE"/>
    <s v=",bounceOnAdd: true, bounceOnAddOptions: {duration: 500, height: 100},bounceOnAddCallback: function() {console.log(*done*)}});"/>
    <m/>
    <x v="0"/>
    <x v="0"/>
    <s v="var CLG_0100033G=L.marker([48.260319,4.2543186],{icon:icon_CLG,bounceOnAdd: true, bounceOnAddOptions: {duration: 500, height: 100},bounceOnAddCallback: function() {console.log(*done*)}});CLG_0100033G.bindPopup('&lt;p align=center&gt; &lt;font size=2&gt;&lt;b&gt;&lt;u&gt;CLG CHARLES DELAUNAY&lt;/b&gt;&lt;/u&gt;&lt;br&gt;&lt;br&gt;&lt;font size=1&gt;29 RUE CHARLES DELAUNAY&lt;br&gt;10270&lt;b&gt; LUSIGNY SUR BARSE&lt;/b&gt;&lt;br&gt;03.25.43.84.2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33G@ac-reims.fr\'*&gt;&lt;br&gt;&lt;br&gt;&lt;a href=0 target=_blank &gt;Pour en savoir plus&lt;/a&gt;');CLG_0100033G.addTo(CLG);"/>
  </r>
  <r>
    <x v="46"/>
    <s v="010"/>
    <s v="TROYES"/>
    <s v="10387"/>
    <s v="CLG"/>
    <s v="LES JACOBINS"/>
    <s v="CLG LES JACOBINS"/>
    <s v="TROYES"/>
    <s v="TROYES"/>
    <s v="03.25.73.02.65"/>
    <s v="http://sepia.ac-reims.fr/clg-les-jacobins"/>
    <s v="48.2960249"/>
    <s v="4.079137"/>
    <s v="ce.0100038M@ac-reims.fr"/>
    <s v="35 RUE CHARLES GROS"/>
    <s v="10026"/>
    <s v="TROYES CEDEX"/>
    <s v=",bounceOnAdd: true, bounceOnAddOptions: {duration: 500, height: 100},bounceOnAddCallback: function() {console.log(*done*)}});"/>
    <m/>
    <x v="0"/>
    <x v="0"/>
    <s v="var CLG_0100038M=L.marker([48.2960249,4.079137],{icon:icon_CLG,bounceOnAdd: true, bounceOnAddOptions: {duration: 500, height: 100},bounceOnAddCallback: function() {console.log(*done*)}});CLG_0100038M.bindPopup('&lt;p align=center&gt; &lt;font size=2&gt;&lt;b&gt;&lt;u&gt;CLG LES JACOBINS&lt;/b&gt;&lt;/u&gt;&lt;br&gt;&lt;br&gt;&lt;font size=1&gt;35 RUE CHARLES GROS&lt;br&gt;10026&lt;b&gt; TROYES CEDEX&lt;/b&gt;&lt;br&gt;03.25.73.02.6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38M@ac-reims.fr\'*&gt;&lt;br&gt;&lt;br&gt;&lt;a href=http://sepia.ac-reims.fr/clg-les-jacobins target=_blank &gt;Pour en savoir plus&lt;/a&gt;');CLG_0100038M.addTo(CLG);"/>
  </r>
  <r>
    <x v="47"/>
    <s v="010"/>
    <s v="TROYES"/>
    <s v="10387"/>
    <s v="CLG"/>
    <s v="MARIE CURIE"/>
    <s v="CLG MARIE CURIE"/>
    <s v="TROYES"/>
    <s v="TROYES"/>
    <s v="03.25.82.33.54"/>
    <s v="http://sepia.ac-reims.fr/clg-curie/-joomla-/"/>
    <s v="48.2720099"/>
    <s v="4.0759401"/>
    <s v="ce.0100081J@ac-reims.fr"/>
    <s v="4 RUE MARIE CURIE"/>
    <s v="10000"/>
    <s v="TROYES"/>
    <s v=",bounceOnAdd: true, bounceOnAddOptions: {duration: 500, height: 100},bounceOnAddCallback: function() {console.log(*done*)}});"/>
    <m/>
    <x v="0"/>
    <x v="0"/>
    <s v="var CLG_0100081J=L.marker([48.2720099,4.0759401],{icon:icon_CLG,bounceOnAdd: true, bounceOnAddOptions: {duration: 500, height: 100},bounceOnAddCallback: function() {console.log(*done*)}});CLG_0100081J.bindPopup('&lt;p align=center&gt; &lt;font size=2&gt;&lt;b&gt;&lt;u&gt;CLG MARIE CURIE&lt;/b&gt;&lt;/u&gt;&lt;br&gt;&lt;br&gt;&lt;font size=1&gt;4 RUE MARIE CURIE&lt;br&gt;10000&lt;b&gt; TROYES&lt;/b&gt;&lt;br&gt;03.25.82.33.5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81J@ac-reims.fr\'*&gt;&lt;br&gt;&lt;br&gt;&lt;a href=http://sepia.ac-reims.fr/clg-curie/-joomla-/ target=_blank &gt;Pour en savoir plus&lt;/a&gt;');CLG_0100081J.addTo(CLG);"/>
  </r>
  <r>
    <x v="48"/>
    <s v="010"/>
    <s v="SAINTE-SAVINE"/>
    <s v="10362"/>
    <s v="CLG"/>
    <s v="PAUL LANGEVIN"/>
    <s v="CLG PAUL LANGEVIN"/>
    <s v="TROYES"/>
    <s v="TROYES"/>
    <s v="03.25.79.33.43"/>
    <s v="http://sepia.ac-reims.fr/clg-pu-ste-savine"/>
    <s v="48.2981448"/>
    <s v="4.0427154"/>
    <s v="ce.0100664T@ac-reims.fr"/>
    <s v="14 AVENUE GABRIEL THIERRY"/>
    <s v="10603"/>
    <s v="LA CHAPELLE ST LUC CEDEX"/>
    <s v=",bounceOnAdd: true, bounceOnAddOptions: {duration: 500, height: 100},bounceOnAddCallback: function() {console.log(*done*)}});"/>
    <m/>
    <x v="0"/>
    <x v="0"/>
    <s v="var CLG_0100664T=L.marker([48.2981448,4.0427154],{icon:icon_CLG,bounceOnAdd: true, bounceOnAddOptions: {duration: 500, height: 100},bounceOnAddCallback: function() {console.log(*done*)}});CLG_0100664T.bindPopup('&lt;p align=center&gt; &lt;font size=2&gt;&lt;b&gt;&lt;u&gt;CLG PAUL LANGEVIN&lt;/b&gt;&lt;/u&gt;&lt;br&gt;&lt;br&gt;&lt;font size=1&gt;14 AVENUE GABRIEL THIERRY&lt;br&gt;10603&lt;b&gt; LA CHAPELLE ST LUC CEDEX&lt;/b&gt;&lt;br&gt;03.25.79.33.4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664T@ac-reims.fr\'*&gt;&lt;br&gt;&lt;br&gt;&lt;a href=http://sepia.ac-reims.fr/clg-pu-ste-savine target=_blank &gt;Pour en savoir plus&lt;/a&gt;');CLG_0100664T.addTo(CLG);"/>
  </r>
  <r>
    <x v="49"/>
    <s v="010"/>
    <s v="ARCIS-SUR-AUBE"/>
    <s v="10006"/>
    <s v="CLG"/>
    <s v="DE LA VOIE CHATELAINE"/>
    <s v="CLG DE LA VOIE CHATELAINE"/>
    <s v="TROYES"/>
    <s v="ARCIS/AUBE"/>
    <s v="03.25.37.85.52"/>
    <s v="sepia.ac-reims.fr/clg-arcis"/>
    <s v="48.5343138"/>
    <s v="4.1546268"/>
    <s v="ce.0100665U@ac-reims.fr"/>
    <s v="13 RUE DE BRIENNE"/>
    <s v="10700"/>
    <s v="ARCIS SUR AUBE"/>
    <s v=",bounceOnAdd: true, bounceOnAddOptions: {duration: 500, height: 100},bounceOnAddCallback: function() {console.log(*done*)}});"/>
    <m/>
    <x v="0"/>
    <x v="0"/>
    <s v="var CLG_0100665U=L.marker([48.5343138,4.1546268],{icon:icon_CLG,bounceOnAdd: true, bounceOnAddOptions: {duration: 500, height: 100},bounceOnAddCallback: function() {console.log(*done*)}});CLG_0100665U.bindPopup('&lt;p align=center&gt; &lt;font size=2&gt;&lt;b&gt;&lt;u&gt;CLG DE LA VOIE CHATELAINE&lt;/b&gt;&lt;/u&gt;&lt;br&gt;&lt;br&gt;&lt;font size=1&gt;13 RUE DE BRIENNE&lt;br&gt;10700&lt;b&gt; ARCIS SUR AUBE&lt;/b&gt;&lt;br&gt;03.25.37.85.5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665U@ac-reims.fr\'*&gt;&lt;br&gt;&lt;br&gt;&lt;a href=sepia.ac-reims.fr/clg-arcis target=_blank &gt;Pour en savoir plus&lt;/a&gt;');CLG_0100665U.addTo(CLG);"/>
  </r>
  <r>
    <x v="50"/>
    <s v="010"/>
    <s v="BOUILLY"/>
    <s v="10051"/>
    <s v="CLG"/>
    <s v="MAX HUTIN"/>
    <s v="CLG MAX HUTIN"/>
    <s v="TROYES"/>
    <s v="BOUILLY"/>
    <s v="03.25.40.20.14"/>
    <s v="http://sepia.ac-reims.fr/clg-bouilly/-spip-/"/>
    <s v="48.1911644"/>
    <s v="3.9907696"/>
    <s v="ce.0100765C@ac-reims.fr"/>
    <s v="40 RUE DU BOIS"/>
    <s v="10320"/>
    <s v="BOUILLY"/>
    <s v=",bounceOnAdd: true, bounceOnAddOptions: {duration: 500, height: 100},bounceOnAddCallback: function() {console.log(*done*)}});"/>
    <m/>
    <x v="0"/>
    <x v="0"/>
    <s v="var CLG_0100765C=L.marker([48.1911644,3.9907696],{icon:icon_CLG,bounceOnAdd: true, bounceOnAddOptions: {duration: 500, height: 100},bounceOnAddCallback: function() {console.log(*done*)}});CLG_0100765C.bindPopup('&lt;p align=center&gt; &lt;font size=2&gt;&lt;b&gt;&lt;u&gt;CLG MAX HUTIN&lt;/b&gt;&lt;/u&gt;&lt;br&gt;&lt;br&gt;&lt;font size=1&gt;40 RUE DU BOIS&lt;br&gt;10320&lt;b&gt; BOUILLY&lt;/b&gt;&lt;br&gt;03.25.40.20.1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765C@ac-reims.fr\'*&gt;&lt;br&gt;&lt;br&gt;&lt;a href=http://sepia.ac-reims.fr/clg-bouilly/-spip-/ target=_blank &gt;Pour en savoir plus&lt;/a&gt;');CLG_0100765C.addTo(CLG);"/>
  </r>
  <r>
    <x v="51"/>
    <s v="010"/>
    <s v="MERY-SUR-SEINE"/>
    <s v="10233"/>
    <s v="CLG"/>
    <s v="PIERRE LABONDE"/>
    <s v="CLG PIERRE LABONDE"/>
    <s v="ROMILLY"/>
    <s v="MERY/SEINE"/>
    <s v="03.25.21.21.50"/>
    <s v="http://sepia.ac-reims.fr/clg-mery/-spip-/"/>
    <s v="48.5138874"/>
    <s v="3.8895952"/>
    <s v="ce.0100785Z@ac-reims.fr"/>
    <s v="13 RUE PIERRE LABONDE"/>
    <s v="10170"/>
    <s v="MERY SUR SEINE"/>
    <s v=",bounceOnAdd: true, bounceOnAddOptions: {duration: 500, height: 100},bounceOnAddCallback: function() {console.log(*done*)}});"/>
    <m/>
    <x v="0"/>
    <x v="0"/>
    <s v="var CLG_0100785Z=L.marker([48.5138874,3.8895952],{icon:icon_CLG,bounceOnAdd: true, bounceOnAddOptions: {duration: 500, height: 100},bounceOnAddCallback: function() {console.log(*done*)}});CLG_0100785Z.bindPopup('&lt;p align=center&gt; &lt;font size=2&gt;&lt;b&gt;&lt;u&gt;CLG PIERRE LABONDE&lt;/b&gt;&lt;/u&gt;&lt;br&gt;&lt;br&gt;&lt;font size=1&gt;13 RUE PIERRE LABONDE&lt;br&gt;10170&lt;b&gt; MERY SUR SEINE&lt;/b&gt;&lt;br&gt;03.25.21.21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785Z@ac-reims.fr\'*&gt;&lt;br&gt;&lt;br&gt;&lt;a href=http://sepia.ac-reims.fr/clg-mery/-spip-/ target=_blank &gt;Pour en savoir plus&lt;/a&gt;');CLG_0100785Z.addTo(CLG);"/>
  </r>
  <r>
    <x v="52"/>
    <s v="010"/>
    <s v="NOGENT-SUR-SEINE"/>
    <s v="10268"/>
    <s v="CLG"/>
    <s v="JEAN JAURES"/>
    <s v="CLG JEAN JAURES"/>
    <s v="ROMILLY"/>
    <s v="NOGENT/SEINE"/>
    <s v="03.25.39.83.35"/>
    <n v="0"/>
    <s v="48.494101"/>
    <s v="3.50391"/>
    <s v="ce.0100786A@ac-reims.fr"/>
    <s v="6 RUE JEAN JAURES"/>
    <s v="10400"/>
    <s v="NOGENT SUR SEINE"/>
    <s v=",bounceOnAdd: true, bounceOnAddOptions: {duration: 500, height: 100},bounceOnAddCallback: function() {console.log(*done*)}});"/>
    <m/>
    <x v="0"/>
    <x v="0"/>
    <s v="var CLG_0100786A=L.marker([48.494101,3.50391],{icon:icon_CLG,bounceOnAdd: true, bounceOnAddOptions: {duration: 500, height: 100},bounceOnAddCallback: function() {console.log(*done*)}});CLG_0100786A.bindPopup('&lt;p align=center&gt; &lt;font size=2&gt;&lt;b&gt;&lt;u&gt;CLG JEAN JAURES&lt;/b&gt;&lt;/u&gt;&lt;br&gt;&lt;br&gt;&lt;font size=1&gt;6 RUE JEAN JAURES&lt;br&gt;10400&lt;b&gt; NOGENT SUR SEINE&lt;/b&gt;&lt;br&gt;03.25.39.83.3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786A@ac-reims.fr\'*&gt;&lt;br&gt;&lt;br&gt;&lt;a href=0 target=_blank &gt;Pour en savoir plus&lt;/a&gt;');CLG_0100786A.addTo(CLG);"/>
  </r>
  <r>
    <x v="53"/>
    <s v="010"/>
    <s v="ROMILLY-SUR-SEINE"/>
    <s v="10323"/>
    <s v="CLG"/>
    <s v="PAUL LANGEVIN"/>
    <s v="CLG PAUL LANGEVIN"/>
    <s v="ROMILLY"/>
    <s v="ROMILLY/SEINE"/>
    <s v="03.25.24.79.61"/>
    <s v="http://sepia.ac-reims.fr/clg-langevin/-spip-/"/>
    <s v="48.5208742"/>
    <s v="3.7268374"/>
    <s v="ce.0100787B@ac-reims.fr"/>
    <s v="26 RUE JULIAN GRIMAU"/>
    <s v="10100"/>
    <s v="ROMILLY SUR SEINE"/>
    <s v=",bounceOnAdd: true, bounceOnAddOptions: {duration: 500, height: 100},bounceOnAddCallback: function() {console.log(*done*)}});"/>
    <m/>
    <x v="0"/>
    <x v="0"/>
    <s v="var CLG_0100787B=L.marker([48.5208742,3.7268374],{icon:icon_CLG,bounceOnAdd: true, bounceOnAddOptions: {duration: 500, height: 100},bounceOnAddCallback: function() {console.log(*done*)}});CLG_0100787B.bindPopup('&lt;p align=center&gt; &lt;font size=2&gt;&lt;b&gt;&lt;u&gt;CLG PAUL LANGEVIN&lt;/b&gt;&lt;/u&gt;&lt;br&gt;&lt;br&gt;&lt;font size=1&gt;26 RUE JULIAN GRIMAU&lt;br&gt;10100&lt;b&gt; ROMILLY SUR SEINE&lt;/b&gt;&lt;br&gt;03.25.24.79.6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787B@ac-reims.fr\'*&gt;&lt;br&gt;&lt;br&gt;&lt;a href=http://sepia.ac-reims.fr/clg-langevin/-spip-/ target=_blank &gt;Pour en savoir plus&lt;/a&gt;');CLG_0100787B.addTo(CLG);"/>
  </r>
  <r>
    <x v="54"/>
    <s v="010"/>
    <s v="AIX-VILLEMAUR-PALIS"/>
    <s v="10003"/>
    <s v="CLG"/>
    <s v="D'OTHE ET VANNE"/>
    <s v="CLG D\'OTHE ET VANNE"/>
    <s v="TROYES"/>
    <s v="AIX EN OTHE"/>
    <s v="03.25.46.71.03"/>
    <n v="0"/>
    <s v="48.2224321"/>
    <s v="3.7423856"/>
    <s v="ce.0100806X@ac-reims.fr"/>
    <s v="8 RUE DE NERESHEIM"/>
    <s v="10160"/>
    <s v="AIX VILLEMAUR PALIS"/>
    <s v=",bounceOnAdd: true, bounceOnAddOptions: {duration: 500, height: 100},bounceOnAddCallback: function() {console.log(*done*)}});"/>
    <m/>
    <x v="0"/>
    <x v="0"/>
    <s v="var CLG_0100806X=L.marker([48.2224321,3.7423856],{icon:icon_CLG,bounceOnAdd: true, bounceOnAddOptions: {duration: 500, height: 100},bounceOnAddCallback: function() {console.log(*done*)}});CLG_0100806X.bindPopup('&lt;p align=center&gt; &lt;font size=2&gt;&lt;b&gt;&lt;u&gt;CLG D\'OTHE ET VANNE&lt;/b&gt;&lt;/u&gt;&lt;br&gt;&lt;br&gt;&lt;font size=1&gt;8 RUE DE NERESHEIM&lt;br&gt;10160&lt;b&gt; AIX VILLEMAUR PALIS&lt;/b&gt;&lt;br&gt;03.25.46.71.0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806X@ac-reims.fr\'*&gt;&lt;br&gt;&lt;br&gt;&lt;a href=0 target=_blank &gt;Pour en savoir plus&lt;/a&gt;');CLG_0100806X.addTo(CLG);"/>
  </r>
  <r>
    <x v="55"/>
    <s v="010"/>
    <s v="LA CHAPELLE-SAINT-LUC"/>
    <s v="10081"/>
    <s v="CLG"/>
    <s v="PIERRE BROSSOLETTE"/>
    <s v="CLG PIERRE BROSSOLETTE"/>
    <s v="TROYES"/>
    <s v="TROYES"/>
    <s v="03.25.79.44.98"/>
    <n v="0"/>
    <s v="48.3045476"/>
    <s v="4.0338179"/>
    <s v="ce.0100807Y@ac-reims.fr"/>
    <s v="116 RUE DU GENERAL SARRAIL"/>
    <s v="10601"/>
    <s v="LA CHAPELLE ST LUC CEDEX"/>
    <s v=",bounceOnAdd: true, bounceOnAddOptions: {duration: 500, height: 100},bounceOnAddCallback: function() {console.log(*done*)}});"/>
    <m/>
    <x v="0"/>
    <x v="0"/>
    <s v="var CLG_0100807Y=L.marker([48.3045476,4.0338179],{icon:icon_CLG,bounceOnAdd: true, bounceOnAddOptions: {duration: 500, height: 100},bounceOnAddCallback: function() {console.log(*done*)}});CLG_0100807Y.bindPopup('&lt;p align=center&gt; &lt;font size=2&gt;&lt;b&gt;&lt;u&gt;CLG PIERRE BROSSOLETTE&lt;/b&gt;&lt;/u&gt;&lt;br&gt;&lt;br&gt;&lt;font size=1&gt;116 RUE DU GENERAL SARRAIL&lt;br&gt;10601&lt;b&gt; LA CHAPELLE ST LUC CEDEX&lt;/b&gt;&lt;br&gt;03.25.79.44.9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807Y@ac-reims.fr\'*&gt;&lt;br&gt;&lt;br&gt;&lt;a href=0 target=_blank &gt;Pour en savoir plus&lt;/a&gt;');CLG_0100807Y.addTo(CLG);"/>
  </r>
  <r>
    <x v="56"/>
    <s v="010"/>
    <s v="BAR-SUR-AUBE"/>
    <s v="10033"/>
    <s v="CLG"/>
    <s v="GASTON BACHELARD"/>
    <s v="CLG GASTON BACHELARD"/>
    <s v="TROYES"/>
    <s v="BAR/AUBE"/>
    <s v="03.25.92.35.35"/>
    <n v="0"/>
    <s v="48.2281029"/>
    <s v="4.7052908"/>
    <s v="ce.0100902B@ac-reims.fr"/>
    <s v="33 RUE GASTON BACHELARD"/>
    <s v="10200"/>
    <s v="BAR SUR AUBE"/>
    <s v=",bounceOnAdd: true, bounceOnAddOptions: {duration: 500, height: 100},bounceOnAddCallback: function() {console.log(*done*)}});"/>
    <s v="Mmes PEYTARD et BRULFER"/>
    <x v="23"/>
    <x v="1"/>
    <s v="var CLG_0100902B=L.marker([48.2281029,4.7052908],{icon:icon_CLG,bounceOnAdd: true, bounceOnAddOptions: {duration: 500, height: 100},bounceOnAddCallback: function() {console.log(*done*)}});CLG_0100902B.bindPopup('&lt;p align=center&gt; &lt;font size=2&gt;&lt;b&gt;&lt;u&gt;CLG GASTON BACHELARD&lt;/b&gt;&lt;/u&gt;&lt;br&gt;&lt;br&gt;&lt;font size=1&gt;33 RUE GASTON BACHELARD&lt;br&gt;10200&lt;b&gt; BAR SUR AUBE&lt;/b&gt;&lt;br&gt;03.25.92.35.35&lt;br&gt;&lt;br&gt;&lt;br&gt;&lt;font size=2&gt;&lt;b&gt;&lt;u&gt;Action&lt;/u&gt;&lt;/b&gt; : Eco-Collège&lt;br&gt;&lt;br&gt;&lt;br&gt;&lt;b&gt;&lt;u&gt;Référent&lt;/u&gt;&lt;/b&gt; : Mmes PEYTARD et BRULFER&lt;br&gt;&lt;br&gt;&lt;br&gt;&lt;INPUT TYPE=*button* VALUE=*envoyer un message électronique* *style=width:215px* onClick=*parent.location=\'mailto:ce.0100902B@ac-reims.fr\'*&gt;&lt;br&gt;&lt;br&gt;&lt;a href=0 target=_blank &gt;Pour en savoir plus&lt;/a&gt;');CLG_0100902B.addTo(CLG);"/>
  </r>
  <r>
    <x v="57"/>
    <s v="010"/>
    <s v="ROMILLY-SUR-SEINE"/>
    <s v="10323"/>
    <s v="CLG"/>
    <s v="LE NOYER MARCHAND"/>
    <s v="CLG LE NOYER MARCHAND"/>
    <s v="ROMILLY"/>
    <s v="ROMILLY/SEINE"/>
    <s v="03.25.39.36.10"/>
    <s v="https://sepia.ac-reims.fr/clg-marchand/-spip-/"/>
    <s v="48.5173628"/>
    <s v="3.7172354"/>
    <s v="ce.0100905E@ac-reims.fr"/>
    <s v="2 ALLÉE MONTESQUIEU"/>
    <s v="10103"/>
    <s v="ROMILLY SUR SEINE CEDEX"/>
    <s v=",bounceOnAdd: true, bounceOnAddOptions: {duration: 500, height: 100},bounceOnAddCallback: function() {console.log(*done*)}});"/>
    <m/>
    <x v="0"/>
    <x v="0"/>
    <s v="var CLG_0100905E=L.marker([48.5173628,3.7172354],{icon:icon_CLG,bounceOnAdd: true, bounceOnAddOptions: {duration: 500, height: 100},bounceOnAddCallback: function() {console.log(*done*)}});CLG_0100905E.bindPopup('&lt;p align=center&gt; &lt;font size=2&gt;&lt;b&gt;&lt;u&gt;CLG LE NOYER MARCHAND&lt;/b&gt;&lt;/u&gt;&lt;br&gt;&lt;br&gt;&lt;font size=1&gt;2 ALLÉE MONTESQUIEU&lt;br&gt;10103&lt;b&gt; ROMILLY SUR SEINE CEDEX&lt;/b&gt;&lt;br&gt;03.25.39.36.1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905E@ac-reims.fr\'*&gt;&lt;br&gt;&lt;br&gt;&lt;a href=https://sepia.ac-reims.fr/clg-marchand/-spip-/ target=_blank &gt;Pour en savoir plus&lt;/a&gt;');CLG_0100905E.addTo(CLG);"/>
  </r>
  <r>
    <x v="58"/>
    <s v="010"/>
    <s v="TROYES"/>
    <s v="10387"/>
    <s v="CLG"/>
    <s v="PIERRE ET FRANCOIS PITHOU"/>
    <s v="CLG PIERRE ET FRANCOIS PITHOU"/>
    <s v="TROYES"/>
    <s v="TROYES"/>
    <s v="03.25.45.12.90"/>
    <s v="https://sepia.ac-reims.fr/clg-pithou/-joomla-/"/>
    <s v="48.3075442"/>
    <s v="4.0616376"/>
    <s v="ce.0100947A@ac-reims.fr"/>
    <s v="RUE DU COLONEL ALAGIRAUDE"/>
    <s v="10012"/>
    <s v="TROYES CEDEX"/>
    <s v=",bounceOnAdd: true, bounceOnAddOptions: {duration: 500, height: 100},bounceOnAddCallback: function() {console.log(*done*)}});"/>
    <m/>
    <x v="0"/>
    <x v="0"/>
    <s v="var CLG_0100947A=L.marker([48.3075442,4.0616376],{icon:icon_CLG,bounceOnAdd: true, bounceOnAddOptions: {duration: 500, height: 100},bounceOnAddCallback: function() {console.log(*done*)}});CLG_0100947A.bindPopup('&lt;p align=center&gt; &lt;font size=2&gt;&lt;b&gt;&lt;u&gt;CLG PIERRE ET FRANCOIS PITHOU&lt;/b&gt;&lt;/u&gt;&lt;br&gt;&lt;br&gt;&lt;font size=1&gt;RUE DU COLONEL ALAGIRAUDE&lt;br&gt;10012&lt;b&gt; TROYES CEDEX&lt;/b&gt;&lt;br&gt;03.25.45.12.9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947A@ac-reims.fr\'*&gt;&lt;br&gt;&lt;br&gt;&lt;a href=https://sepia.ac-reims.fr/clg-pithou/-joomla-/ target=_blank &gt;Pour en savoir plus&lt;/a&gt;');CLG_0100947A.addTo(CLG);"/>
  </r>
  <r>
    <x v="59"/>
    <s v="010"/>
    <s v="PONT-SAINTE-MARIE"/>
    <s v="10297"/>
    <s v="CLG"/>
    <s v="EUREKA"/>
    <s v="CLG EUREKA"/>
    <s v="TROYES"/>
    <s v="TROYES"/>
    <s v="03.25.76.47.00"/>
    <s v="http://sepia.ac-reims.fr/clg-pont-ste-marie/-spip-/"/>
    <s v="48.3243182"/>
    <s v="4.095716"/>
    <s v="ce.0101031S@ac-reims.fr"/>
    <s v="50 RUE ANATOLE FRANCE"/>
    <s v="10153"/>
    <s v="PONT STE MARIE CEDEX"/>
    <s v=",bounceOnAdd: true, bounceOnAddOptions: {duration: 500, height: 100},bounceOnAddCallback: function() {console.log(*done*)}});"/>
    <m/>
    <x v="0"/>
    <x v="0"/>
    <s v="var CLG_0101031S=L.marker([48.3243182,4.095716],{icon:icon_CLG,bounceOnAdd: true, bounceOnAddOptions: {duration: 500, height: 100},bounceOnAddCallback: function() {console.log(*done*)}});CLG_0101031S.bindPopup('&lt;p align=center&gt; &lt;font size=2&gt;&lt;b&gt;&lt;u&gt;CLG EUREKA&lt;/b&gt;&lt;/u&gt;&lt;br&gt;&lt;br&gt;&lt;font size=1&gt;50 RUE ANATOLE FRANCE&lt;br&gt;10153&lt;b&gt; PONT STE MARIE CEDEX&lt;/b&gt;&lt;br&gt;03.25.76.47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1031S@ac-reims.fr\'*&gt;&lt;br&gt;&lt;br&gt;&lt;a href=http://sepia.ac-reims.fr/clg-pont-ste-marie/-spip-/ target=_blank &gt;Pour en savoir plus&lt;/a&gt;');CLG_0101031S.addTo(CLG);"/>
  </r>
  <r>
    <x v="60"/>
    <s v="051"/>
    <s v="ANGLURE"/>
    <s v="51009"/>
    <s v="CLG"/>
    <s v="DU MAZELOT"/>
    <s v="CLG DU MAZELOT"/>
    <s v="EPERNAY"/>
    <s v="ANGLURE"/>
    <s v="03.26.42.71.41"/>
    <s v="htt://sepia.ac-reims.fr/clg/anglure/"/>
    <s v="48.5869329"/>
    <s v="3.8118747"/>
    <s v="ce.0510001Z@ac-reims.fr"/>
    <s v="RUE DU MAZELOT"/>
    <s v="51260"/>
    <s v="ANGLURE"/>
    <s v=",bounceOnAdd: true, bounceOnAddOptions: {duration: 500, height: 100},bounceOnAddCallback: function() {console.log(*done*)}});"/>
    <m/>
    <x v="0"/>
    <x v="0"/>
    <s v="var CLG_0510001Z=L.marker([48.5869329,3.8118747],{icon:icon_CLG,bounceOnAdd: true, bounceOnAddOptions: {duration: 500, height: 100},bounceOnAddCallback: function() {console.log(*done*)}});CLG_0510001Z.bindPopup('&lt;p align=center&gt; &lt;font size=2&gt;&lt;b&gt;&lt;u&gt;CLG DU MAZELOT&lt;/b&gt;&lt;/u&gt;&lt;br&gt;&lt;br&gt;&lt;font size=1&gt;RUE DU MAZELOT&lt;br&gt;51260&lt;b&gt; ANGLURE&lt;/b&gt;&lt;br&gt;03.26.42.71.4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01Z@ac-reims.fr\'*&gt;&lt;br&gt;&lt;br&gt;&lt;a href=htt://sepia.ac-reims.fr/clg/anglure/ target=_blank &gt;Pour en savoir plus&lt;/a&gt;');CLG_0510001Z.addTo(CLG);"/>
  </r>
  <r>
    <x v="61"/>
    <s v="051"/>
    <s v="AVIZE"/>
    <s v="51029"/>
    <s v="CLG"/>
    <s v="SAINT-EXUPERY"/>
    <s v="CLG SAINT-EXUPERY"/>
    <s v="EPERNAY"/>
    <s v="AVIZE"/>
    <s v="03.26.57.90.20"/>
    <s v="htt://sepia.ac-reims.fr/clg-avize/-spip-/"/>
    <s v="48.974543"/>
    <s v="4.0297331"/>
    <s v="ce.0510002A@ac-reims.fr"/>
    <s v="SQUARE ST EXUPERY"/>
    <s v="51190"/>
    <s v="AVIZE"/>
    <s v=",bounceOnAdd: true, bounceOnAddOptions: {duration: 500, height: 100},bounceOnAddCallback: function() {console.log(*done*)}});"/>
    <m/>
    <x v="0"/>
    <x v="0"/>
    <s v="var CLG_0510002A=L.marker([48.974543,4.0297331],{icon:icon_CLG,bounceOnAdd: true, bounceOnAddOptions: {duration: 500, height: 100},bounceOnAddCallback: function() {console.log(*done*)}});CLG_0510002A.bindPopup('&lt;p align=center&gt; &lt;font size=2&gt;&lt;b&gt;&lt;u&gt;CLG SAINT-EXUPERY&lt;/b&gt;&lt;/u&gt;&lt;br&gt;&lt;br&gt;&lt;font size=1&gt;SQUARE ST EXUPERY&lt;br&gt;51190&lt;b&gt; AVIZE&lt;/b&gt;&lt;br&gt;03.26.57.90.2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02A@ac-reims.fr\'*&gt;&lt;br&gt;&lt;br&gt;&lt;a href=htt://sepia.ac-reims.fr/clg-avize/-spip-/ target=_blank &gt;Pour en savoir plus&lt;/a&gt;');CLG_0510002A.addTo(CLG);"/>
  </r>
  <r>
    <x v="62"/>
    <s v="051"/>
    <s v="CHALONS-EN-CHAMPAGNE"/>
    <s v="51108"/>
    <s v="CLG"/>
    <s v="VICTOR DURUY"/>
    <s v="CLG VICTOR DURUY"/>
    <s v="CHALONS"/>
    <s v="CHALONS CHAMPAG"/>
    <s v="03.26.70.40.05"/>
    <s v="http://portail.college-duruy.fr"/>
    <s v="48.9559366"/>
    <s v="4.3534759"/>
    <s v="ce.0510010J@ac-reims.fr"/>
    <s v="2 RUE DAGONET"/>
    <s v="51038"/>
    <s v="CHALONS EN CHAMPAGNE CEDEX"/>
    <s v=",bounceOnAdd: true, bounceOnAddOptions: {duration: 500, height: 100},bounceOnAddCallback: function() {console.log(*done*)}});"/>
    <s v="M. KERNAONET"/>
    <x v="24"/>
    <x v="1"/>
    <s v="var CLG_0510010J=L.marker([48.9559366,4.3534759],{icon:icon_CLG,bounceOnAdd: true, bounceOnAddOptions: {duration: 500, height: 100},bounceOnAddCallback: function() {console.log(*done*)}});CLG_0510010J.bindPopup('&lt;p align=center&gt; &lt;font size=2&gt;&lt;b&gt;&lt;u&gt;CLG VICTOR DURUY&lt;/b&gt;&lt;/u&gt;&lt;br&gt;&lt;br&gt;&lt;font size=1&gt;2 RUE DAGONET&lt;br&gt;51038&lt;b&gt; CHALONS EN CHAMPAGNE CEDEX&lt;/b&gt;&lt;br&gt;03.26.70.40.05&lt;br&gt;&lt;br&gt;&lt;br&gt;&lt;font size=2&gt;&lt;b&gt;&lt;u&gt;Action&lt;/u&gt;&lt;/b&gt; : Education à la démocratie&lt;br&gt;&lt;br&gt;&lt;br&gt;&lt;b&gt;&lt;u&gt;Référent&lt;/u&gt;&lt;/b&gt; : M. KERNAONET&lt;br&gt;&lt;br&gt;&lt;br&gt;&lt;INPUT TYPE=*button* VALUE=*envoyer un message électronique* *style=width:215px* onClick=*parent.location=\'mailto:ce.0510010J@ac-reims.fr\'*&gt;&lt;br&gt;&lt;br&gt;&lt;a href=http://portail.college-duruy.fr target=_blank &gt;Pour en savoir plus&lt;/a&gt;');CLG_0510010J.addTo(CLG);"/>
  </r>
  <r>
    <x v="63"/>
    <s v="051"/>
    <s v="CHALONS-EN-CHAMPAGNE"/>
    <s v="51108"/>
    <s v="CLG"/>
    <s v="PERROT D ABLANCOURT"/>
    <s v="CLG PERROT D ABLANCOURT"/>
    <s v="CHALONS"/>
    <s v="CHALONS CHAMPAG"/>
    <s v="03.26.69.22.90"/>
    <s v="http://sepia.ac-reims.fr/clg-ablancourt/-spip-/"/>
    <s v="48.950098"/>
    <s v="4.3683558"/>
    <s v="ce.0510011K@ac-reims.fr"/>
    <s v="1 RUE DU PROFESSEUR LANGEVIN"/>
    <s v="51000"/>
    <s v="CHALONS EN CHAMPAGNE"/>
    <s v=",bounceOnAdd: true, bounceOnAddOptions: {duration: 500, height: 100},bounceOnAddCallback: function() {console.log(*done*)}});"/>
    <m/>
    <x v="0"/>
    <x v="0"/>
    <s v="var CLG_0510011K=L.marker([48.950098,4.3683558],{icon:icon_CLG,bounceOnAdd: true, bounceOnAddOptions: {duration: 500, height: 100},bounceOnAddCallback: function() {console.log(*done*)}});CLG_0510011K.bindPopup('&lt;p align=center&gt; &lt;font size=2&gt;&lt;b&gt;&lt;u&gt;CLG PERROT D ABLANCOURT&lt;/b&gt;&lt;/u&gt;&lt;br&gt;&lt;br&gt;&lt;font size=1&gt;1 RUE DU PROFESSEUR LANGEVIN&lt;br&gt;51000&lt;b&gt; CHALONS EN CHAMPAGNE&lt;/b&gt;&lt;br&gt;03.26.69.22.9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11K@ac-reims.fr\'*&gt;&lt;br&gt;&lt;br&gt;&lt;a href=http://sepia.ac-reims.fr/clg-ablancourt/-spip-/ target=_blank &gt;Pour en savoir plus&lt;/a&gt;');CLG_0510011K.addTo(CLG);"/>
  </r>
  <r>
    <x v="64"/>
    <s v="051"/>
    <s v="EPERNAY"/>
    <s v="51230"/>
    <s v="CLG"/>
    <s v="JEAN MONNET"/>
    <s v="CLG JEAN MONNET"/>
    <s v="EPERNAY"/>
    <s v="EPERNAY"/>
    <s v="03.26.55.90.50"/>
    <s v="http://etab.ac-reims.fr/jean-monnet/"/>
    <s v="49.0405607"/>
    <s v="3.9545786"/>
    <s v="ce.0510016R@ac-reims.fr"/>
    <s v="1 PLACE DE L\'EUROPE"/>
    <s v="51200"/>
    <s v="EPERNAY"/>
    <s v=",bounceOnAdd: true, bounceOnAddOptions: {duration: 500, height: 100},bounceOnAddCallback: function() {console.log(*done*)}});"/>
    <m/>
    <x v="0"/>
    <x v="0"/>
    <s v="var CLG_0510016R=L.marker([49.0405607,3.9545786],{icon:icon_CLG,bounceOnAdd: true, bounceOnAddOptions: {duration: 500, height: 100},bounceOnAddCallback: function() {console.log(*done*)}});CLG_0510016R.bindPopup('&lt;p align=center&gt; &lt;font size=2&gt;&lt;b&gt;&lt;u&gt;CLG JEAN MONNET&lt;/b&gt;&lt;/u&gt;&lt;br&gt;&lt;br&gt;&lt;font size=1&gt;1 PLACE DE L\'EUROPE&lt;br&gt;51200&lt;b&gt; EPERNAY&lt;/b&gt;&lt;br&gt;03.26.55.90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16R@ac-reims.fr\'*&gt;&lt;br&gt;&lt;br&gt;&lt;a href=http://etab.ac-reims.fr/jean-monnet/ target=_blank &gt;Pour en savoir plus&lt;/a&gt;');CLG_0510016R.addTo(CLG);"/>
  </r>
  <r>
    <x v="65"/>
    <s v="051"/>
    <s v="FERE-CHAMPENOISE"/>
    <s v="51248"/>
    <s v="CLG"/>
    <s v="STEPHANE MALLARME"/>
    <s v="CLG STEPHANE MALLARME"/>
    <s v="EPERNAY"/>
    <s v="FERE-CHAMPEN."/>
    <s v="03.26.42.41.84"/>
    <s v="https://sepia.ac-reims.fr/clg-fere/-spip-/"/>
    <s v="48.7495551"/>
    <s v="3.9910878"/>
    <s v="ce.0510022X@ac-reims.fr"/>
    <s v="55 RUE FREROT"/>
    <s v="51230"/>
    <s v="FERE CHAMPENOISE"/>
    <s v=",bounceOnAdd: true, bounceOnAddOptions: {duration: 500, height: 100},bounceOnAddCallback: function() {console.log(*done*)}});"/>
    <m/>
    <x v="0"/>
    <x v="0"/>
    <s v="var CLG_0510022X=L.marker([48.7495551,3.9910878],{icon:icon_CLG,bounceOnAdd: true, bounceOnAddOptions: {duration: 500, height: 100},bounceOnAddCallback: function() {console.log(*done*)}});CLG_0510022X.bindPopup('&lt;p align=center&gt; &lt;font size=2&gt;&lt;b&gt;&lt;u&gt;CLG STEPHANE MALLARME&lt;/b&gt;&lt;/u&gt;&lt;br&gt;&lt;br&gt;&lt;font size=1&gt;55 RUE FREROT&lt;br&gt;51230&lt;b&gt; FERE CHAMPENOISE&lt;/b&gt;&lt;br&gt;03.26.42.41.8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22X@ac-reims.fr\'*&gt;&lt;br&gt;&lt;br&gt;&lt;a href=https://sepia.ac-reims.fr/clg-fere/-spip-/ target=_blank &gt;Pour en savoir plus&lt;/a&gt;');CLG_0510022X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LOUIS"/>
    <x v="25"/>
    <x v="3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M\'TON DOS&lt;br&gt;&lt;br&gt;&lt;br&gt;&lt;b&gt;&lt;u&gt;Référent&lt;/u&gt;&lt;/b&gt; : Mme LOUIS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s LOUIS et HIERNAUX"/>
    <x v="26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Non au harcèlement&lt;br&gt;&lt;br&gt;&lt;br&gt;&lt;b&gt;&lt;u&gt;Référent&lt;/u&gt;&lt;/b&gt; : Mmes LOUIS et HIERNAUX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LOUIS"/>
    <x v="27"/>
    <x v="3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Corps à prendre&lt;br&gt;&lt;br&gt;&lt;br&gt;&lt;b&gt;&lt;u&gt;Référent&lt;/u&gt;&lt;/b&gt; : Mme LOUIS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s HIERNAUX et BURATO"/>
    <x v="28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Internet responsable-passe ton permis Web&lt;br&gt;&lt;br&gt;&lt;br&gt;&lt;b&gt;&lt;u&gt;Référent&lt;/u&gt;&lt;/b&gt; : Mmes HIERNAUX et BURATO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HIERNAUX"/>
    <x v="29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Récompenser les mentions positives&lt;br&gt;&lt;br&gt;&lt;br&gt;&lt;b&gt;&lt;u&gt;Référent&lt;/u&gt;&lt;/b&gt; : Mme HIERNAUX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HIERNAUX"/>
    <x v="30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Journée à thème&lt;br&gt;&lt;br&gt;&lt;br&gt;&lt;b&gt;&lt;u&gt;Référent&lt;/u&gt;&lt;/b&gt; : Mme HIERNAUX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BRUYEN"/>
    <x v="31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Bien vivre au collège sur le temps du midi &lt;br&gt;&lt;br&gt;&lt;br&gt;&lt;b&gt;&lt;u&gt;Référent&lt;/u&gt;&lt;/b&gt; : Mme BRUYEN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BARTHEL"/>
    <x v="32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Décoration du collège&lt;br&gt;&lt;br&gt;&lt;br&gt;&lt;b&gt;&lt;u&gt;Référent&lt;/u&gt;&lt;/b&gt; : Mme BARTHEL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HIERNAUX"/>
    <x v="33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Journée ELA&lt;br&gt;&lt;br&gt;&lt;br&gt;&lt;b&gt;&lt;u&gt;Référent&lt;/u&gt;&lt;/b&gt; : Mme HIERNAUX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LOUIS"/>
    <x v="34"/>
    <x v="3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Intervention Education à la sexualité et à la vie affective&lt;br&gt;&lt;br&gt;&lt;br&gt;&lt;b&gt;&lt;u&gt;Référent&lt;/u&gt;&lt;/b&gt; : Mme LOUIS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BRUYEN"/>
    <x v="35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Bien Vivre au collège&lt;br&gt;&lt;br&gt;&lt;br&gt;&lt;b&gt;&lt;u&gt;Référent&lt;/u&gt;&lt;/b&gt; : Mme BRUYEN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ANDRIEU"/>
    <x v="36"/>
    <x v="1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Journée de la laïcité&lt;br&gt;&lt;br&gt;&lt;br&gt;&lt;b&gt;&lt;u&gt;Référent&lt;/u&gt;&lt;/b&gt; : Mme ANDRIEU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6"/>
    <s v="051"/>
    <s v="MONTMIRAIL"/>
    <s v="51380"/>
    <s v="CLG"/>
    <s v="DE LA BRIE CHAMPENOISE"/>
    <s v="CLG DE LA BRIE CHAMPENOISE"/>
    <s v="EPERNAY"/>
    <s v="MONTMIRAIL"/>
    <s v="03.26.81.01.50"/>
    <n v="0"/>
    <s v="48.8768877"/>
    <s v="3.550012"/>
    <s v="ce.0510026B@ac-reims.fr"/>
    <s v="RUE DE L\'ECHELLE LE FRANC"/>
    <s v="51210"/>
    <s v="MONTMIRAIL"/>
    <s v=",bounceOnAdd: true, bounceOnAddOptions: {duration: 500, height: 100},bounceOnAddCallback: function() {console.log(*done*)}});"/>
    <s v="Mme LOUIS"/>
    <x v="37"/>
    <x v="3"/>
    <s v="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Sensibilisationaux gestes qui sauvent&lt;br&gt;&lt;br&gt;&lt;br&gt;&lt;b&gt;&lt;u&gt;Référent&lt;/u&gt;&lt;/b&gt; : Mme LOUIS&lt;br&gt;&lt;br&gt;&lt;br&gt;&lt;INPUT TYPE=*button* VALUE=*envoyer un message électronique* *style=width:215px* onClick=*parent.location=\'mailto:ce.0510026B@ac-reims.fr\'*&gt;&lt;br&gt;&lt;br&gt;&lt;a href=0 target=_blank &gt;Pour en savoir plus&lt;/a&gt;');CLG_0510026B.addTo(CLG);"/>
  </r>
  <r>
    <x v="67"/>
    <s v="051"/>
    <s v="MONTMORT-LUCY"/>
    <s v="51381"/>
    <s v="CLG"/>
    <s v=""/>
    <s v="CLG DE MONTMORT-LUCY"/>
    <s v="EPERNAY"/>
    <s v="MONTMORT"/>
    <s v="03.26.59.10.27"/>
    <n v="0"/>
    <s v="48.922511"/>
    <s v="3.8018023"/>
    <s v="ce.0510027C@ac-reims.fr"/>
    <s v="60 RUE DE LA LIBERATION"/>
    <s v="51270"/>
    <s v="MONTMORT LUCY"/>
    <s v=",bounceOnAdd: true, bounceOnAddOptions: {duration: 500, height: 100},bounceOnAddCallback: function() {console.log(*done*)}});"/>
    <m/>
    <x v="0"/>
    <x v="0"/>
    <s v="var CLG_0510027C=L.marker([48.922511,3.8018023],{icon:icon_CLG,bounceOnAdd: true, bounceOnAddOptions: {duration: 500, height: 100},bounceOnAddCallback: function() {console.log(*done*)}});CLG_0510027C.bindPopup('&lt;p align=center&gt; &lt;font size=2&gt;&lt;b&gt;&lt;u&gt;CLG DE MONTMORT-LUCY&lt;/b&gt;&lt;/u&gt;&lt;br&gt;&lt;br&gt;&lt;font size=1&gt;60 RUE DE LA LIBERATION&lt;br&gt;51270&lt;b&gt; MONTMORT LUCY&lt;/b&gt;&lt;br&gt;03.26.59.10.2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27C@ac-reims.fr\'*&gt;&lt;br&gt;&lt;br&gt;&lt;a href=0 target=_blank &gt;Pour en savoir plus&lt;/a&gt;');CLG_0510027C.addTo(CLG);"/>
  </r>
  <r>
    <x v="68"/>
    <s v="051"/>
    <s v="MAREUIL-LE-PORT"/>
    <s v="51346"/>
    <s v="CLG"/>
    <s v="PROFESSEUR NICAISE"/>
    <s v="CLG PROFESSEUR NICAISE"/>
    <s v="EPERNAY"/>
    <s v="MAREUIL-LE-PORT"/>
    <s v="03.26.58.30.64"/>
    <s v="https://sepia.ac-reims.fr/clg-mareuil/-sipp-/"/>
    <s v="49.0815433"/>
    <s v="3.7382677"/>
    <s v="ce.0510028D@ac-reims.fr"/>
    <s v="RUE DU PROFESSEUR NICAISE"/>
    <s v="51700"/>
    <s v="MAREUIL LE PORT"/>
    <s v=",bounceOnAdd: true, bounceOnAddOptions: {duration: 500, height: 100},bounceOnAddCallback: function() {console.log(*done*)}});"/>
    <m/>
    <x v="0"/>
    <x v="0"/>
    <s v="var CLG_0510028D=L.marker([49.0815433,3.7382677],{icon:icon_CLG,bounceOnAdd: true, bounceOnAddOptions: {duration: 500, height: 100},bounceOnAddCallback: function() {console.log(*done*)}});CLG_0510028D.bindPopup('&lt;p align=center&gt; &lt;font size=2&gt;&lt;b&gt;&lt;u&gt;CLG PROFESSEUR NICAISE&lt;/b&gt;&lt;/u&gt;&lt;br&gt;&lt;br&gt;&lt;font size=1&gt;RUE DU PROFESSEUR NICAISE&lt;br&gt;51700&lt;b&gt; MAREUIL LE PORT&lt;/b&gt;&lt;br&gt;03.26.58.30.6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28D@ac-reims.fr\'*&gt;&lt;br&gt;&lt;br&gt;&lt;a href=https://sepia.ac-reims.fr/clg-mareuil/-sipp-/ target=_blank &gt;Pour en savoir plus&lt;/a&gt;');CLG_0510028D.addTo(CLG);"/>
  </r>
  <r>
    <x v="69"/>
    <s v="051"/>
    <s v="MOURMELON-LE-GRAND"/>
    <s v="51388"/>
    <s v="CLG"/>
    <s v="HENRI GUILLAUMET"/>
    <s v="CLG HENRI GUILLAUMET"/>
    <s v="CHALONS"/>
    <s v="MOURMELON-LE-G."/>
    <s v="03.26.66.12.65"/>
    <n v="0"/>
    <s v="49.1374524"/>
    <s v="4.3622676"/>
    <s v="ce.0510029E@ac-reims.fr"/>
    <s v="20 RUE SAINT EXUPERY"/>
    <s v="51400"/>
    <s v="MOURMELON LE GRAND"/>
    <s v=",bounceOnAdd: true, bounceOnAddOptions: {duration: 500, height: 100},bounceOnAddCallback: function() {console.log(*done*)}});"/>
    <m/>
    <x v="0"/>
    <x v="0"/>
    <s v="var CLG_0510029E=L.marker([49.1374524,4.3622676],{icon:icon_CLG,bounceOnAdd: true, bounceOnAddOptions: {duration: 500, height: 100},bounceOnAddCallback: function() {console.log(*done*)}});CLG_0510029E.bindPopup('&lt;p align=center&gt; &lt;font size=2&gt;&lt;b&gt;&lt;u&gt;CLG HENRI GUILLAUMET&lt;/b&gt;&lt;/u&gt;&lt;br&gt;&lt;br&gt;&lt;font size=1&gt;20 RUE SAINT EXUPERY&lt;br&gt;51400&lt;b&gt; MOURMELON LE GRAND&lt;/b&gt;&lt;br&gt;03.26.66.12.6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29E@ac-reims.fr\'*&gt;&lt;br&gt;&lt;br&gt;&lt;a href=0 target=_blank &gt;Pour en savoir plus&lt;/a&gt;');CLG_0510029E.addTo(CLG);"/>
  </r>
  <r>
    <x v="70"/>
    <s v="051"/>
    <s v="PONTFAVERGER-MORONVILLIERS"/>
    <s v="51440"/>
    <s v="CLG"/>
    <s v="PIERRE SOUVERVILLE"/>
    <s v="CLG PIERRE SOUVERVILLE"/>
    <s v="REIMS"/>
    <s v="PONTFAVERGER"/>
    <s v="03.26.48.73.63"/>
    <n v="0"/>
    <s v="49.2965945"/>
    <s v="4.3149188"/>
    <s v="ce.0510030F@ac-reims.fr"/>
    <s v="2 RUE DE NAYEUX"/>
    <s v="51490"/>
    <s v="PONTFAVERGER MORONVILLIERS"/>
    <s v=",bounceOnAdd: true, bounceOnAddOptions: {duration: 500, height: 100},bounceOnAddCallback: function() {console.log(*done*)}});"/>
    <m/>
    <x v="0"/>
    <x v="0"/>
    <s v="var CLG_0510030F=L.marker([49.2965945,4.3149188],{icon:icon_CLG,bounceOnAdd: true, bounceOnAddOptions: {duration: 500, height: 100},bounceOnAddCallback: function() {console.log(*done*)}});CLG_0510030F.bindPopup('&lt;p align=center&gt; &lt;font size=2&gt;&lt;b&gt;&lt;u&gt;CLG PIERRE SOUVERVILLE&lt;/b&gt;&lt;/u&gt;&lt;br&gt;&lt;br&gt;&lt;font size=1&gt;2 RUE DE NAYEUX&lt;br&gt;51490&lt;b&gt; PONTFAVERGER MORONVILLIERS&lt;/b&gt;&lt;br&gt;03.26.48.73.6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0F@ac-reims.fr\'*&gt;&lt;br&gt;&lt;br&gt;&lt;a href=0 target=_blank &gt;Pour en savoir plus&lt;/a&gt;');CLG_0510030F.addTo(CLG);"/>
  </r>
  <r>
    <x v="71"/>
    <s v="051"/>
    <s v="REIMS"/>
    <s v="51454"/>
    <s v="CLG"/>
    <s v="COLBERT"/>
    <s v="CLG COLBERT"/>
    <s v="REIMS"/>
    <s v="REIMS"/>
    <s v="03.26.09.23.43"/>
    <n v="0"/>
    <s v="49.2829761"/>
    <s v="4.0218456"/>
    <s v="ce.0510044W@ac-reims.fr"/>
    <s v="56 RUE DU DR SCHWEITZER"/>
    <s v="51096"/>
    <s v="REIMS CEDEX"/>
    <s v=",bounceOnAdd: true, bounceOnAddOptions: {duration: 500, height: 100},bounceOnAddCallback: function() {console.log(*done*)}});"/>
    <m/>
    <x v="0"/>
    <x v="0"/>
    <s v="var CLG_0510044W=L.marker([49.2829761,4.0218456],{icon:icon_CLG,bounceOnAdd: true, bounceOnAddOptions: {duration: 500, height: 100},bounceOnAddCallback: function() {console.log(*done*)}});CLG_0510044W.bindPopup('&lt;p align=center&gt; &lt;font size=2&gt;&lt;b&gt;&lt;u&gt;CLG COLBERT&lt;/b&gt;&lt;/u&gt;&lt;br&gt;&lt;br&gt;&lt;font size=1&gt;56 RUE DU DR SCHWEITZER&lt;br&gt;51096&lt;b&gt; REIMS CEDEX&lt;/b&gt;&lt;br&gt;03.26.09.23.4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44W@ac-reims.fr\'*&gt;&lt;br&gt;&lt;br&gt;&lt;a href=0 target=_blank &gt;Pour en savoir plus&lt;/a&gt;');CLG_0510044W.addTo(CLG);"/>
  </r>
  <r>
    <x v="72"/>
    <s v="051"/>
    <s v="RILLY-LA-MONTAGNE"/>
    <s v="51461"/>
    <s v="CLG"/>
    <s v="LA SOURCE"/>
    <s v="CLG LA SOURCE"/>
    <s v="REIMS"/>
    <s v="RILLY-LA-MONT."/>
    <s v="03.26.03.40.07"/>
    <s v="http://sepia.ac-reims.fr/clg-rilly/-spip-/"/>
    <s v="49.1611199"/>
    <s v="4.0480114"/>
    <s v="ce.0510048A@ac-reims.fr"/>
    <s v="RUE DES ROZAIS"/>
    <s v="51500"/>
    <s v="RILLY LA MONTAGNE"/>
    <s v=",bounceOnAdd: true, bounceOnAddOptions: {duration: 500, height: 100},bounceOnAddCallback: function() {console.log(*done*)}});"/>
    <s v="Mme DEGRE"/>
    <x v="38"/>
    <x v="1"/>
    <s v="var CLG_0510048A=L.marker([49.1611199,4.0480114],{icon:icon_CLG,bounceOnAdd: true, bounceOnAddOptions: {duration: 500, height: 100},bounceOnAddCallback: function() {console.log(*done*)}});CLG_0510048A.bindPopup('&lt;p align=center&gt; &lt;font size=2&gt;&lt;b&gt;&lt;u&gt;CLG LA SOURCE&lt;/b&gt;&lt;/u&gt;&lt;br&gt;&lt;br&gt;&lt;font size=1&gt;RUE DES ROZAIS&lt;br&gt;51500&lt;b&gt; RILLY LA MONTAGNE&lt;/b&gt;&lt;br&gt;03.26.03.40.07&lt;br&gt;&lt;br&gt;&lt;br&gt;&lt;font size=2&gt;&lt;b&gt;&lt;u&gt;Action&lt;/u&gt;&lt;/b&gt; : Création du logo du collège&lt;br&gt;&lt;br&gt;&lt;br&gt;&lt;b&gt;&lt;u&gt;Référent&lt;/u&gt;&lt;/b&gt; : Mme DEGRE&lt;br&gt;&lt;br&gt;&lt;br&gt;&lt;INPUT TYPE=*button* VALUE=*envoyer un message électronique* *style=width:215px* onClick=*parent.location=\'mailto:ce.0510048A@ac-reims.fr\'*&gt;&lt;br&gt;&lt;br&gt;&lt;a href=http://sepia.ac-reims.fr/clg-rilly/-spip-/ target=_blank &gt;Pour en savoir plus&lt;/a&gt;');CLG_0510048A.addTo(CLG);"/>
  </r>
  <r>
    <x v="73"/>
    <s v="051"/>
    <s v="SAINT-THIERRY"/>
    <s v="51518"/>
    <s v="CLG"/>
    <s v="DU MONT D'HOR"/>
    <s v="CLG DU MONT D\'HOR"/>
    <s v="REIMS"/>
    <s v="SAINT-THIERRY"/>
    <s v="03.26.03.12.73"/>
    <n v="0"/>
    <s v="49.3055642"/>
    <s v="3.9628335"/>
    <s v="ce.0510051D@ac-reims.fr"/>
    <s v="1 RUE MARCEL LADIESSE"/>
    <s v="51220"/>
    <s v="ST THIERRY"/>
    <s v=",bounceOnAdd: true, bounceOnAddOptions: {duration: 500, height: 100},bounceOnAddCallback: function() {console.log(*done*)}});"/>
    <m/>
    <x v="0"/>
    <x v="0"/>
    <s v="var CLG_0510051D=L.marker([49.3055642,3.9628335],{icon:icon_CLG,bounceOnAdd: true, bounceOnAddOptions: {duration: 500, height: 100},bounceOnAddCallback: function() {console.log(*done*)}});CLG_0510051D.bindPopup('&lt;p align=center&gt; &lt;font size=2&gt;&lt;b&gt;&lt;u&gt;CLG DU MONT D\'HOR&lt;/b&gt;&lt;/u&gt;&lt;br&gt;&lt;br&gt;&lt;font size=1&gt;1 RUE MARCEL LADIESSE&lt;br&gt;51220&lt;b&gt; ST THIERRY&lt;/b&gt;&lt;br&gt;03.26.03.12.7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51D@ac-reims.fr\'*&gt;&lt;br&gt;&lt;br&gt;&lt;a href=0 target=_blank &gt;Pour en savoir plus&lt;/a&gt;');CLG_0510051D.addTo(CLG);"/>
  </r>
  <r>
    <x v="74"/>
    <s v="051"/>
    <s v="SERMAIZE-LES-BAINS"/>
    <s v="51531"/>
    <s v="CLG"/>
    <s v="LOUIS PASTEUR"/>
    <s v="CLG LOUIS PASTEUR"/>
    <s v="CHALONS"/>
    <s v="SERMAIZE-LES-B."/>
    <s v="03.26.73.21.09"/>
    <s v="www.clg-sermaize.fr"/>
    <s v="48.7849659"/>
    <s v="4.9082039"/>
    <s v="ce.0510052E@ac-reims.fr"/>
    <s v="7 RUE DU DOCTEUR FRITSCH"/>
    <s v="51250"/>
    <s v="SERMAIZE LES BAINS"/>
    <s v=",bounceOnAdd: true, bounceOnAddOptions: {duration: 500, height: 100},bounceOnAddCallback: function() {console.log(*done*)}});"/>
    <m/>
    <x v="0"/>
    <x v="0"/>
    <s v="var CLG_0510052E=L.marker([48.7849659,4.9082039],{icon:icon_CLG,bounceOnAdd: true, bounceOnAddOptions: {duration: 500, height: 100},bounceOnAddCallback: function() {console.log(*done*)}});CLG_0510052E.bindPopup('&lt;p align=center&gt; &lt;font size=2&gt;&lt;b&gt;&lt;u&gt;CLG LOUIS PASTEUR&lt;/b&gt;&lt;/u&gt;&lt;br&gt;&lt;br&gt;&lt;font size=1&gt;7 RUE DU DOCTEUR FRITSCH&lt;br&gt;51250&lt;b&gt; SERMAIZE LES BAINS&lt;/b&gt;&lt;br&gt;03.26.73.21.0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52E@ac-reims.fr\'*&gt;&lt;br&gt;&lt;br&gt;&lt;a href=www.clg-sermaize.fr target=_blank &gt;Pour en savoir plus&lt;/a&gt;');CLG_0510052E.addTo(CLG);"/>
  </r>
  <r>
    <x v="75"/>
    <s v="051"/>
    <s v="SEZANNE"/>
    <s v="51535"/>
    <s v="CLG"/>
    <s v="LA FONTAINE DU VE"/>
    <s v="CLG LA FONTAINE DU VE"/>
    <s v="EPERNAY"/>
    <s v="SEZANNE"/>
    <s v="03.26.80.65.10"/>
    <s v="http://citescolaire.fontaine-du-ve.com/"/>
    <s v="48.7254841"/>
    <s v="3.7169249"/>
    <s v="ce.0510054G@ac-reims.fr"/>
    <s v="AVENUE DE LA FONTAINE DU VE"/>
    <s v="51122"/>
    <s v="SEZANNE CEDEX"/>
    <s v=",bounceOnAdd: true, bounceOnAddOptions: {duration: 500, height: 100},bounceOnAddCallback: function() {console.log(*done*)}});"/>
    <m/>
    <x v="0"/>
    <x v="0"/>
    <s v="var CLG_0510054G=L.marker([48.7254841,3.7169249],{icon:icon_CLG,bounceOnAdd: true, bounceOnAddOptions: {duration: 500, height: 100},bounceOnAddCallback: function() {console.log(*done*)}});CLG_0510054G.bindPopup('&lt;p align=center&gt; &lt;font size=2&gt;&lt;b&gt;&lt;u&gt;CLG LA FONTAINE DU VE&lt;/b&gt;&lt;/u&gt;&lt;br&gt;&lt;br&gt;&lt;font size=1&gt;AVENUE DE LA FONTAINE DU VE&lt;br&gt;51122&lt;b&gt; SEZANNE CEDEX&lt;/b&gt;&lt;br&gt;03.26.80.65.1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54G@ac-reims.fr\'*&gt;&lt;br&gt;&lt;br&gt;&lt;a href=http://citescolaire.fontaine-du-ve.com/ target=_blank &gt;Pour en savoir plus&lt;/a&gt;');CLG_0510054G.addTo(CLG);"/>
  </r>
  <r>
    <x v="76"/>
    <s v="051"/>
    <s v="SUIPPES"/>
    <s v="51559"/>
    <s v="CLG"/>
    <s v="LOUIS PASTEUR"/>
    <s v="CLG LOUIS PASTEUR"/>
    <s v="CHALONS"/>
    <s v="SUIPPES"/>
    <s v="03.26.70.10.57"/>
    <s v="http://sepia.ac-reims.fr/clg-pasteur/-spip-/"/>
    <s v="49.1267227"/>
    <s v="4.5362884"/>
    <s v="ce.0510056J@ac-reims.fr"/>
    <s v="3 RUE DU COLLEGE"/>
    <s v="51601"/>
    <s v="SUIPPES CEDEX"/>
    <s v=",bounceOnAdd: true, bounceOnAddOptions: {duration: 500, height: 100},bounceOnAddCallback: function() {console.log(*done*)}});"/>
    <m/>
    <x v="0"/>
    <x v="0"/>
    <s v="var CLG_0510056J=L.marker([49.1267227,4.5362884],{icon:icon_CLG,bounceOnAdd: true, bounceOnAddOptions: {duration: 500, height: 100},bounceOnAddCallback: function() {console.log(*done*)}});CLG_0510056J.bindPopup('&lt;p align=center&gt; &lt;font size=2&gt;&lt;b&gt;&lt;u&gt;CLG LOUIS PASTEUR&lt;/b&gt;&lt;/u&gt;&lt;br&gt;&lt;br&gt;&lt;font size=1&gt;3 RUE DU COLLEGE&lt;br&gt;51601&lt;b&gt; SUIPPES CEDEX&lt;/b&gt;&lt;br&gt;03.26.70.10.5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56J@ac-reims.fr\'*&gt;&lt;br&gt;&lt;br&gt;&lt;a href=http://sepia.ac-reims.fr/clg-pasteur/-spip-/ target=_blank &gt;Pour en savoir plus&lt;/a&gt;');CLG_0510056J.addTo(CLG);"/>
  </r>
  <r>
    <x v="77"/>
    <s v="051"/>
    <s v="VERTUS"/>
    <s v="51612"/>
    <s v="CLG"/>
    <s v="EUSTACHE DESCHAMPS"/>
    <s v="CLG EUSTACHE DESCHAMPS"/>
    <s v="EPERNAY"/>
    <s v="VERTUS"/>
    <s v="03.26.52.21.64"/>
    <n v="0"/>
    <s v="48.9069248"/>
    <s v="4.0164152"/>
    <s v="ce.0510059M@ac-reims.fr"/>
    <s v="49 AVENUE BAMMENTAL"/>
    <s v="51130"/>
    <s v="VERTUS"/>
    <s v=",bounceOnAdd: true, bounceOnAddOptions: {duration: 500, height: 100},bounceOnAddCallback: function() {console.log(*done*)}});"/>
    <m/>
    <x v="0"/>
    <x v="0"/>
    <s v="var CLG_0510059M=L.marker([48.9069248,4.0164152],{icon:icon_CLG,bounceOnAdd: true, bounceOnAddOptions: {duration: 500, height: 100},bounceOnAddCallback: function() {console.log(*done*)}});CLG_0510059M.bindPopup('&lt;p align=center&gt; &lt;font size=2&gt;&lt;b&gt;&lt;u&gt;CLG EUSTACHE DESCHAMPS&lt;/b&gt;&lt;/u&gt;&lt;br&gt;&lt;br&gt;&lt;font size=1&gt;49 AVENUE BAMMENTAL&lt;br&gt;51130&lt;b&gt; VERTUS&lt;/b&gt;&lt;br&gt;03.26.52.21.6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59M@ac-reims.fr\'*&gt;&lt;br&gt;&lt;br&gt;&lt;a href=0 target=_blank &gt;Pour en savoir plus&lt;/a&gt;');CLG_0510059M.addTo(CLG);"/>
  </r>
  <r>
    <x v="78"/>
    <s v="051"/>
    <s v="VERZY"/>
    <s v="51614"/>
    <s v="CLG"/>
    <s v="PAUL ELUARD"/>
    <s v="CLG PAUL ELUARD"/>
    <s v="REIMS"/>
    <s v="VERZY"/>
    <s v="03.26.97.91.29"/>
    <s v="http://sepia.ac-reims.fr/clg-verzy/-spip-/"/>
    <s v="49.1465174"/>
    <s v="4.1665127"/>
    <s v="ce.0510060N@ac-reims.fr"/>
    <s v="14 RUE IRENEE GASS"/>
    <s v="51380"/>
    <s v="VERZY"/>
    <s v=",bounceOnAdd: true, bounceOnAddOptions: {duration: 500, height: 100},bounceOnAddCallback: function() {console.log(*done*)}});"/>
    <m/>
    <x v="0"/>
    <x v="0"/>
    <s v="var CLG_0510060N=L.marker([49.1465174,4.1665127],{icon:icon_CLG,bounceOnAdd: true, bounceOnAddOptions: {duration: 500, height: 100},bounceOnAddCallback: function() {console.log(*done*)}});CLG_0510060N.bindPopup('&lt;p align=center&gt; &lt;font size=2&gt;&lt;b&gt;&lt;u&gt;CLG PAUL ELUARD&lt;/b&gt;&lt;/u&gt;&lt;br&gt;&lt;br&gt;&lt;font size=1&gt;14 RUE IRENEE GASS&lt;br&gt;51380&lt;b&gt; VERZY&lt;/b&gt;&lt;br&gt;03.26.97.91.2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60N@ac-reims.fr\'*&gt;&lt;br&gt;&lt;br&gt;&lt;a href=http://sepia.ac-reims.fr/clg-verzy/-spip-/ target=_blank &gt;Pour en savoir plus&lt;/a&gt;');CLG_0510060N.addTo(CLG);"/>
  </r>
  <r>
    <x v="79"/>
    <s v="051"/>
    <s v="CHALONS-EN-CHAMPAGNE"/>
    <s v="51108"/>
    <s v="CLG"/>
    <s v="NICOLAS APPERT"/>
    <s v="CLG NICOLAS APPERT"/>
    <s v="CHALONS"/>
    <s v="CHALONS CHAMPAG"/>
    <s v="03.26.65.18.67"/>
    <n v="0"/>
    <s v="48.9531389"/>
    <s v="4.3375046"/>
    <s v="ce.0511083A@ac-reims.fr"/>
    <s v="15 RUE ORADOUR"/>
    <s v="51038"/>
    <s v="CHALONS EN CHAMPAGNE CEDEX"/>
    <s v=",bounceOnAdd: true, bounceOnAddOptions: {duration: 500, height: 100},bounceOnAddCallback: function() {console.log(*done*)}});"/>
    <s v="Mme WADEL et M. KUGENER"/>
    <x v="39"/>
    <x v="1"/>
    <s v="var CLG_0511083A=L.marker([48.9531389,4.3375046],{icon:icon_CLG,bounceOnAdd: true, bounceOnAddOptions: {duration: 500, height: 100},bounceOnAddCallback: function() {console.log(*done*)}});CLG_0511083A.bindPopup('&lt;p align=center&gt; &lt;font size=2&gt;&lt;b&gt;&lt;u&gt;CLG NICOLAS APPERT&lt;/b&gt;&lt;/u&gt;&lt;br&gt;&lt;br&gt;&lt;font size=1&gt;15 RUE ORADOUR&lt;br&gt;51038&lt;b&gt; CHALONS EN CHAMPAGNE CEDEX&lt;/b&gt;&lt;br&gt;03.26.65.18.67&lt;br&gt;&lt;br&gt;&lt;br&gt;&lt;font size=2&gt;&lt;b&gt;&lt;u&gt;Action&lt;/u&gt;&lt;/b&gt; : Mieux vivre au collège&lt;br&gt;&lt;br&gt;&lt;br&gt;&lt;b&gt;&lt;u&gt;Référent&lt;/u&gt;&lt;/b&gt; : Mme WADEL et M. KUGENER&lt;br&gt;&lt;br&gt;&lt;br&gt;&lt;INPUT TYPE=*button* VALUE=*envoyer un message électronique* *style=width:215px* onClick=*parent.location=\'mailto:ce.0511083A@ac-reims.fr\'*&gt;&lt;br&gt;&lt;br&gt;&lt;a href=0 target=_blank &gt;Pour en savoir plus&lt;/a&gt;');CLG_0511083A.addTo(CLG);"/>
  </r>
  <r>
    <x v="80"/>
    <s v="051"/>
    <s v="REIMS"/>
    <s v="51454"/>
    <s v="CLG"/>
    <s v="UNIVERSITE"/>
    <s v="CLG UNIVERSITE"/>
    <s v="REIMS"/>
    <s v="REIMS"/>
    <s v="03.26.40.27.89"/>
    <s v="http://xxi.ac-reims.fr/clg-université/"/>
    <s v="49.2516579"/>
    <s v="4.0358863"/>
    <s v="ce.0511084B@ac-reims.fr"/>
    <s v="20 RUE DE L UNIVERSITE"/>
    <s v="51100"/>
    <s v="REIMS"/>
    <s v=",bounceOnAdd: true, bounceOnAddOptions: {duration: 500, height: 100},bounceOnAddCallback: function() {console.log(*done*)}});"/>
    <m/>
    <x v="0"/>
    <x v="0"/>
    <s v="var CLG_0511084B=L.marker([49.2516579,4.0358863],{icon:icon_CLG,bounceOnAdd: true, bounceOnAddOptions: {duration: 500, height: 100},bounceOnAddCallback: function() {console.log(*done*)}});CLG_0511084B.bindPopup('&lt;p align=center&gt; &lt;font size=2&gt;&lt;b&gt;&lt;u&gt;CLG UNIVERSITE&lt;/b&gt;&lt;/u&gt;&lt;br&gt;&lt;br&gt;&lt;font size=1&gt;20 RUE DE L UNIVERSITE&lt;br&gt;51100&lt;b&gt; REIMS&lt;/b&gt;&lt;br&gt;03.26.40.27.8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084B@ac-reims.fr\'*&gt;&lt;br&gt;&lt;br&gt;&lt;a href=http://xxi.ac-reims.fr/clg-université/ target=_blank &gt;Pour en savoir plus&lt;/a&gt;');CLG_0511084B.addTo(CLG);"/>
  </r>
  <r>
    <x v="81"/>
    <s v="051"/>
    <s v="REIMS"/>
    <s v="51454"/>
    <s v="CLG"/>
    <s v="ROBERT SCHUMAN"/>
    <s v="CLG ROBERT SCHUMAN"/>
    <s v="REIMS"/>
    <s v="REIMS"/>
    <s v="03.26.07.03.58"/>
    <n v="0"/>
    <s v="49.2530345"/>
    <s v="4.0588493"/>
    <s v="ce.0511085C@ac-reims.fr"/>
    <s v="1 RUE BERTRAND DE MUN"/>
    <s v="51100"/>
    <s v="REIMS"/>
    <s v=",bounceOnAdd: true, bounceOnAddOptions: {duration: 500, height: 100},bounceOnAddCallback: function() {console.log(*done*)}});"/>
    <m/>
    <x v="0"/>
    <x v="0"/>
    <s v="var CLG_0511085C=L.marker([49.2530345,4.0588493],{icon:icon_CLG,bounceOnAdd: true, bounceOnAddOptions: {duration: 500, height: 100},bounceOnAddCallback: function() {console.log(*done*)}});CLG_0511085C.bindPopup('&lt;p align=center&gt; &lt;font size=2&gt;&lt;b&gt;&lt;u&gt;CLG ROBERT SCHUMAN&lt;/b&gt;&lt;/u&gt;&lt;br&gt;&lt;br&gt;&lt;font size=1&gt;1 RUE BERTRAND DE MUN&lt;br&gt;51100&lt;b&gt; REIMS&lt;/b&gt;&lt;br&gt;03.26.07.03.5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085C@ac-reims.fr\'*&gt;&lt;br&gt;&lt;br&gt;&lt;a href=0 target=_blank &gt;Pour en savoir plus&lt;/a&gt;');CLG_0511085C.addTo(CLG);"/>
  </r>
  <r>
    <x v="82"/>
    <s v="051"/>
    <s v="REIMS"/>
    <s v="51454"/>
    <s v="CLG"/>
    <s v="PAUL FORT"/>
    <s v="CLG PAUL FORT"/>
    <s v="REIMS"/>
    <s v="REIMS"/>
    <s v="03.26.06.60.14"/>
    <s v="http://sepia.ac-reims.fr/clg-paul-fort/-spip-/"/>
    <s v="49.2270166"/>
    <s v="4.0425215"/>
    <s v="ce.0511108C@ac-reims.fr"/>
    <s v="141 RUE DE LOUVOIS"/>
    <s v="51100"/>
    <s v="REIMS"/>
    <s v=",bounceOnAdd: true, bounceOnAddOptions: {duration: 500, height: 100},bounceOnAddCallback: function() {console.log(*done*)}});"/>
    <m/>
    <x v="0"/>
    <x v="0"/>
    <s v="var CLG_0511108C=L.marker([49.2270166,4.0425215],{icon:icon_CLG,bounceOnAdd: true, bounceOnAddOptions: {duration: 500, height: 100},bounceOnAddCallback: function() {console.log(*done*)}});CLG_0511108C.bindPopup('&lt;p align=center&gt; &lt;font size=2&gt;&lt;b&gt;&lt;u&gt;CLG PAUL FORT&lt;/b&gt;&lt;/u&gt;&lt;br&gt;&lt;br&gt;&lt;font size=1&gt;141 RUE DE LOUVOIS&lt;br&gt;51100&lt;b&gt; REIMS&lt;/b&gt;&lt;br&gt;03.26.06.60.1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08C@ac-reims.fr\'*&gt;&lt;br&gt;&lt;br&gt;&lt;a href=http://sepia.ac-reims.fr/clg-paul-fort/-spip-/ target=_blank &gt;Pour en savoir plus&lt;/a&gt;');CLG_0511108C.addTo(CLG);"/>
  </r>
  <r>
    <x v="83"/>
    <s v="051"/>
    <s v="REIMS"/>
    <s v="51454"/>
    <s v="CLG"/>
    <s v="SAINT-REMI"/>
    <s v="CLG SAINT-REMI"/>
    <s v="REIMS"/>
    <s v="REIMS"/>
    <s v="03.26.85.50.93"/>
    <n v="0"/>
    <s v="49.2434288"/>
    <s v="4.0359823"/>
    <s v="ce.0511179E@ac-reims.fr"/>
    <s v="2 RUE NICOLAS ROLAND"/>
    <s v="51100"/>
    <s v="REIMS"/>
    <s v=",bounceOnAdd: true, bounceOnAddOptions: {duration: 500, height: 100},bounceOnAddCallback: function() {console.log(*done*)}});"/>
    <m/>
    <x v="0"/>
    <x v="0"/>
    <s v="var CLG_0511179E=L.marker([49.2434288,4.0359823],{icon:icon_CLG,bounceOnAdd: true, bounceOnAddOptions: {duration: 500, height: 100},bounceOnAddCallback: function() {console.log(*done*)}});CLG_0511179E.bindPopup('&lt;p align=center&gt; &lt;font size=2&gt;&lt;b&gt;&lt;u&gt;CLG SAINT-REMI&lt;/b&gt;&lt;/u&gt;&lt;br&gt;&lt;br&gt;&lt;font size=1&gt;2 RUE NICOLAS ROLAND&lt;br&gt;51100&lt;b&gt; REIMS&lt;/b&gt;&lt;br&gt;03.26.85.50.9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79E@ac-reims.fr\'*&gt;&lt;br&gt;&lt;br&gt;&lt;a href=0 target=_blank &gt;Pour en savoir plus&lt;/a&gt;');CLG_0511179E.addTo(CLG);"/>
  </r>
  <r>
    <x v="84"/>
    <s v="051"/>
    <s v="TINQUEUX"/>
    <s v="51573"/>
    <s v="CLG"/>
    <s v="PAULETTE BILLA"/>
    <s v="CLG PAULETTE BILLA"/>
    <s v="REIMS"/>
    <s v="REIMS"/>
    <s v="03.26.08.34.36"/>
    <s v="http://sepia.ac-reims.fr/clg-tinqueux/-spip-/"/>
    <s v="49.2485825"/>
    <s v="3.9889405"/>
    <s v="ce.0511187N@ac-reims.fr"/>
    <s v="RUE KLEBER"/>
    <s v="51434"/>
    <s v="TINQUEUX CEDEX"/>
    <s v=",bounceOnAdd: true, bounceOnAddOptions: {duration: 500, height: 100},bounceOnAddCallback: function() {console.log(*done*)}});"/>
    <m/>
    <x v="0"/>
    <x v="0"/>
    <s v="var CLG_0511187N=L.marker([49.2485825,3.9889405],{icon:icon_CLG,bounceOnAdd: true, bounceOnAddOptions: {duration: 500, height: 100},bounceOnAddCallback: function() {console.log(*done*)}});CLG_0511187N.bindPopup('&lt;p align=center&gt; &lt;font size=2&gt;&lt;b&gt;&lt;u&gt;CLG PAULETTE BILLA&lt;/b&gt;&lt;/u&gt;&lt;br&gt;&lt;br&gt;&lt;font size=1&gt;RUE KLEBER&lt;br&gt;51434&lt;b&gt; TINQUEUX CEDEX&lt;/b&gt;&lt;br&gt;03.26.08.34.3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87N@ac-reims.fr\'*&gt;&lt;br&gt;&lt;br&gt;&lt;a href=http://sepia.ac-reims.fr/clg-tinqueux/-spip-/ target=_blank &gt;Pour en savoir plus&lt;/a&gt;');CLG_0511187N.addTo(CLG);"/>
  </r>
  <r>
    <x v="85"/>
    <s v="051"/>
    <s v="FISMES"/>
    <s v="51250"/>
    <s v="CLG"/>
    <s v="THIBAUD DE CHAMPAGNE"/>
    <s v="CLG THIBAUD DE CHAMPAGNE"/>
    <s v="REIMS"/>
    <s v="FISMES"/>
    <s v="03.26.48.16.52"/>
    <s v="http://sepia.ac-reims.fr/clg-de-champagne/-spip-/"/>
    <s v="49.3042634"/>
    <s v="3.6959709"/>
    <s v="ce.0511188P@ac-reims.fr"/>
    <s v="16 AVENUE DU BOIS DES AMOURETTES"/>
    <s v="51170"/>
    <s v="FISMES"/>
    <s v=",bounceOnAdd: true, bounceOnAddOptions: {duration: 500, height: 100},bounceOnAddCallback: function() {console.log(*done*)}});"/>
    <m/>
    <x v="0"/>
    <x v="0"/>
    <s v="var CLG_0511188P=L.marker([49.3042634,3.6959709],{icon:icon_CLG,bounceOnAdd: true, bounceOnAddOptions: {duration: 500, height: 100},bounceOnAddCallback: function() {console.log(*done*)}});CLG_0511188P.bindPopup('&lt;p align=center&gt; &lt;font size=2&gt;&lt;b&gt;&lt;u&gt;CLG THIBAUD DE CHAMPAGNE&lt;/b&gt;&lt;/u&gt;&lt;br&gt;&lt;br&gt;&lt;font size=1&gt;16 AVENUE DU BOIS DES AMOURETTES&lt;br&gt;51170&lt;b&gt; FISMES&lt;/b&gt;&lt;br&gt;03.26.48.16.5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88P@ac-reims.fr\'*&gt;&lt;br&gt;&lt;br&gt;&lt;a href=http://sepia.ac-reims.fr/clg-de-champagne/-spip-/ target=_blank &gt;Pour en savoir plus&lt;/a&gt;');CLG_0511188P.addTo(CLG);"/>
  </r>
  <r>
    <x v="86"/>
    <s v="051"/>
    <s v="EPERNAY"/>
    <s v="51230"/>
    <s v="CLG"/>
    <s v="COTE LEGRIS"/>
    <s v="CLG COTE LEGRIS"/>
    <s v="EPERNAY"/>
    <s v="EPERNAY"/>
    <s v="03.26.51.16.24"/>
    <s v="www.clg-cote-legris.ac-reims.fr"/>
    <s v="49.0541088"/>
    <s v="3.9498929"/>
    <s v="ce.0511189R@ac-reims.fr"/>
    <s v="9 AVENUE DE MARDEUIL"/>
    <s v="51331"/>
    <s v="EPERNAY CEDEX"/>
    <s v=",bounceOnAdd: true, bounceOnAddOptions: {duration: 500, height: 100},bounceOnAddCallback: function() {console.log(*done*)}});"/>
    <m/>
    <x v="0"/>
    <x v="0"/>
    <s v="var CLG_0511189R=L.marker([49.0541088,3.9498929],{icon:icon_CLG,bounceOnAdd: true, bounceOnAddOptions: {duration: 500, height: 100},bounceOnAddCallback: function() {console.log(*done*)}});CLG_0511189R.bindPopup('&lt;p align=center&gt; &lt;font size=2&gt;&lt;b&gt;&lt;u&gt;CLG COTE LEGRIS&lt;/b&gt;&lt;/u&gt;&lt;br&gt;&lt;br&gt;&lt;font size=1&gt;9 AVENUE DE MARDEUIL&lt;br&gt;51331&lt;b&gt; EPERNAY CEDEX&lt;/b&gt;&lt;br&gt;03.26.51.16.2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89R@ac-reims.fr\'*&gt;&lt;br&gt;&lt;br&gt;&lt;a href=www.clg-cote-legris.ac-reims.fr target=_blank &gt;Pour en savoir plus&lt;/a&gt;');CLG_0511189R.addTo(CLG);"/>
  </r>
  <r>
    <x v="87"/>
    <s v="051"/>
    <s v="SAINTE-MENEHOULD"/>
    <s v="51507"/>
    <s v="CLG"/>
    <s v="JEAN-BAPTISTE DROUET"/>
    <s v="CLG JEAN-BAPTISTE DROUET"/>
    <s v="CHALONS"/>
    <s v="STE-MENEHOULD"/>
    <s v="03.26.60.98.22"/>
    <n v="0"/>
    <s v="49.0924826"/>
    <s v="4.9114622"/>
    <s v="ce.0511191T@ac-reims.fr"/>
    <s v="1 ROUTE ROYALE"/>
    <s v="51801"/>
    <s v="STE MENEHOULD CEDEX"/>
    <s v=",bounceOnAdd: true, bounceOnAddOptions: {duration: 500, height: 100},bounceOnAddCallback: function() {console.log(*done*)}});"/>
    <s v="Mme ROYNETTE"/>
    <x v="40"/>
    <x v="2"/>
    <s v="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Spectacle des talents&lt;br&gt;&lt;br&gt;&lt;br&gt;&lt;b&gt;&lt;u&gt;Référent&lt;/u&gt;&lt;/b&gt; : Mme ROYNETTE&lt;br&gt;&lt;br&gt;&lt;br&gt;&lt;INPUT TYPE=*button* VALUE=*envoyer un message électronique* *style=width:215px* onClick=*parent.location=\'mailto:ce.0511191T@ac-reims.fr\'*&gt;&lt;br&gt;&lt;br&gt;&lt;a href=0 target=_blank &gt;Pour en savoir plus&lt;/a&gt;');CLG_0511191T.addTo(CLG);"/>
  </r>
  <r>
    <x v="87"/>
    <s v="051"/>
    <s v="SAINTE-MENEHOULD"/>
    <s v="51507"/>
    <s v="CLG"/>
    <s v="JEAN-BAPTISTE DROUET"/>
    <s v="CLG JEAN-BAPTISTE DROUET"/>
    <s v="CHALONS"/>
    <s v="STE-MENEHOULD"/>
    <s v="03.26.60.98.22"/>
    <n v="0"/>
    <s v="49.0924826"/>
    <s v="4.9114622"/>
    <s v="ce.0511191T@ac-reims.fr"/>
    <s v="1 ROUTE ROYALE"/>
    <s v="51801"/>
    <s v="STE MENEHOULD CEDEX"/>
    <s v=",bounceOnAdd: true, bounceOnAddOptions: {duration: 500, height: 100},bounceOnAddCallback: function() {console.log(*done*)}});"/>
    <s v="Mme ROYNETTE"/>
    <x v="41"/>
    <x v="2"/>
    <s v="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Cérémonie  de récompenses des élèves méritants en juin &lt;br&gt;&lt;br&gt;&lt;br&gt;&lt;b&gt;&lt;u&gt;Référent&lt;/u&gt;&lt;/b&gt; : Mme ROYNETTE&lt;br&gt;&lt;br&gt;&lt;br&gt;&lt;INPUT TYPE=*button* VALUE=*envoyer un message électronique* *style=width:215px* onClick=*parent.location=\'mailto:ce.0511191T@ac-reims.fr\'*&gt;&lt;br&gt;&lt;br&gt;&lt;a href=0 target=_blank &gt;Pour en savoir plus&lt;/a&gt;');CLG_0511191T.addTo(CLG);"/>
  </r>
  <r>
    <x v="87"/>
    <s v="051"/>
    <s v="SAINTE-MENEHOULD"/>
    <s v="51507"/>
    <s v="CLG"/>
    <s v="JEAN-BAPTISTE DROUET"/>
    <s v="CLG JEAN-BAPTISTE DROUET"/>
    <s v="CHALONS"/>
    <s v="STE-MENEHOULD"/>
    <s v="03.26.60.98.22"/>
    <n v="0"/>
    <s v="49.0924826"/>
    <s v="4.9114622"/>
    <s v="ce.0511191T@ac-reims.fr"/>
    <s v="1 ROUTE ROYALE"/>
    <s v="51801"/>
    <s v="STE MENEHOULD CEDEX"/>
    <s v=",bounceOnAdd: true, bounceOnAddOptions: {duration: 500, height: 100},bounceOnAddCallback: function() {console.log(*done*)}});"/>
    <s v="Mme ROYNETTE"/>
    <x v="42"/>
    <x v="2"/>
    <s v="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Collectes diverses&lt;br&gt;&lt;br&gt;&lt;br&gt;&lt;b&gt;&lt;u&gt;Référent&lt;/u&gt;&lt;/b&gt; : Mme ROYNETTE&lt;br&gt;&lt;br&gt;&lt;br&gt;&lt;INPUT TYPE=*button* VALUE=*envoyer un message électronique* *style=width:215px* onClick=*parent.location=\'mailto:ce.0511191T@ac-reims.fr\'*&gt;&lt;br&gt;&lt;br&gt;&lt;a href=0 target=_blank &gt;Pour en savoir plus&lt;/a&gt;');CLG_0511191T.addTo(CLG);"/>
  </r>
  <r>
    <x v="87"/>
    <s v="051"/>
    <s v="SAINTE-MENEHOULD"/>
    <s v="51507"/>
    <s v="CLG"/>
    <s v="JEAN-BAPTISTE DROUET"/>
    <s v="CLG JEAN-BAPTISTE DROUET"/>
    <s v="CHALONS"/>
    <s v="STE-MENEHOULD"/>
    <s v="03.26.60.98.22"/>
    <n v="0"/>
    <s v="49.0924826"/>
    <s v="4.9114622"/>
    <s v="ce.0511191T@ac-reims.fr"/>
    <s v="1 ROUTE ROYALE"/>
    <s v="51801"/>
    <s v="STE MENEHOULD CEDEX"/>
    <s v=",bounceOnAdd: true, bounceOnAddOptions: {duration: 500, height: 100},bounceOnAddCallback: function() {console.log(*done*)}});"/>
    <s v="Mme ROYNETTE"/>
    <x v="43"/>
    <x v="2"/>
    <s v="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Concours d\'affiches sur le thème de la propreté  dans le collège&lt;br&gt;&lt;br&gt;&lt;br&gt;&lt;b&gt;&lt;u&gt;Référent&lt;/u&gt;&lt;/b&gt; : Mme ROYNETTE&lt;br&gt;&lt;br&gt;&lt;br&gt;&lt;INPUT TYPE=*button* VALUE=*envoyer un message électronique* *style=width:215px* onClick=*parent.location=\'mailto:ce.0511191T@ac-reims.fr\'*&gt;&lt;br&gt;&lt;br&gt;&lt;a href=0 target=_blank &gt;Pour en savoir plus&lt;/a&gt;');CLG_0511191T.addTo(CLG);"/>
  </r>
  <r>
    <x v="87"/>
    <s v="051"/>
    <s v="SAINTE-MENEHOULD"/>
    <s v="51507"/>
    <s v="CLG"/>
    <s v="JEAN-BAPTISTE DROUET"/>
    <s v="CLG JEAN-BAPTISTE DROUET"/>
    <s v="CHALONS"/>
    <s v="STE-MENEHOULD"/>
    <s v="03.26.60.98.22"/>
    <n v="0"/>
    <s v="49.0924826"/>
    <s v="4.9114622"/>
    <s v="ce.0511191T@ac-reims.fr"/>
    <s v="1 ROUTE ROYALE"/>
    <s v="51801"/>
    <s v="STE MENEHOULD CEDEX"/>
    <s v=",bounceOnAdd: true, bounceOnAddOptions: {duration: 500, height: 100},bounceOnAddCallback: function() {console.log(*done*)}});"/>
    <s v="Mme ROYNETTE"/>
    <x v="44"/>
    <x v="2"/>
    <s v="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Soirée des 3èmes&lt;br&gt;&lt;br&gt;&lt;br&gt;&lt;b&gt;&lt;u&gt;Référent&lt;/u&gt;&lt;/b&gt; : Mme ROYNETTE&lt;br&gt;&lt;br&gt;&lt;br&gt;&lt;INPUT TYPE=*button* VALUE=*envoyer un message électronique* *style=width:215px* onClick=*parent.location=\'mailto:ce.0511191T@ac-reims.fr\'*&gt;&lt;br&gt;&lt;br&gt;&lt;a href=0 target=_blank &gt;Pour en savoir plus&lt;/a&gt;');CLG_0511191T.addTo(CLG);"/>
  </r>
  <r>
    <x v="88"/>
    <s v="051"/>
    <s v="REIMS"/>
    <s v="51454"/>
    <s v="CLG"/>
    <s v="TROIS FONTAINES"/>
    <s v="CLG TROIS FONTAINES"/>
    <s v="REIMS"/>
    <s v="REIMS"/>
    <s v="03.26.09.01.50"/>
    <n v="0"/>
    <s v="49.276538"/>
    <s v="4.0100084"/>
    <s v="ce.0511214T@ac-reims.fr"/>
    <s v="247 RUE PAUL VAILLANT COUTURIER"/>
    <s v="51100"/>
    <s v="REIMS"/>
    <s v=",bounceOnAdd: true, bounceOnAddOptions: {duration: 500, height: 100},bounceOnAddCallback: function() {console.log(*done*)}});"/>
    <m/>
    <x v="0"/>
    <x v="0"/>
    <s v="var CLG_0511214T=L.marker([49.276538,4.0100084],{icon:icon_CLG,bounceOnAdd: true, bounceOnAddOptions: {duration: 500, height: 100},bounceOnAddCallback: function() {console.log(*done*)}});CLG_0511214T.bindPopup('&lt;p align=center&gt; &lt;font size=2&gt;&lt;b&gt;&lt;u&gt;CLG TROIS FONTAINES&lt;/b&gt;&lt;/u&gt;&lt;br&gt;&lt;br&gt;&lt;font size=1&gt;247 RUE PAUL VAILLANT COUTURIER&lt;br&gt;51100&lt;b&gt; REIMS&lt;/b&gt;&lt;br&gt;03.26.09.01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214T@ac-reims.fr\'*&gt;&lt;br&gt;&lt;br&gt;&lt;a href=0 target=_blank &gt;Pour en savoir plus&lt;/a&gt;');CLG_0511214T.addTo(CLG);"/>
  </r>
  <r>
    <x v="89"/>
    <s v="051"/>
    <s v="SAINT-MEMMIE"/>
    <s v="51506"/>
    <s v="CLG"/>
    <s v="JEAN MOULIN"/>
    <s v="CLG JEAN MOULIN"/>
    <s v="CHALONS"/>
    <s v="CHALONS CHAMPAG"/>
    <s v="03.26.68.34.96"/>
    <s v="https://sepia.ac-reims.fr/clg-st-memmie/-spip-/"/>
    <s v="48.9463674"/>
    <s v="4.387916"/>
    <s v="ce.0511216V@ac-reims.fr"/>
    <s v="122 AVENUE JACQUES SIMON"/>
    <s v="51470"/>
    <s v="ST MEMMIE"/>
    <s v=",bounceOnAdd: true, bounceOnAddOptions: {duration: 500, height: 100},bounceOnAddCallback: function() {console.log(*done*)}});"/>
    <m/>
    <x v="0"/>
    <x v="0"/>
    <s v="var CLG_0511216V=L.marker([48.9463674,4.387916],{icon:icon_CLG,bounceOnAdd: true, bounceOnAddOptions: {duration: 500, height: 100},bounceOnAddCallback: function() {console.log(*done*)}});CLG_0511216V.bindPopup('&lt;p align=center&gt; &lt;font size=2&gt;&lt;b&gt;&lt;u&gt;CLG JEAN MOULIN&lt;/b&gt;&lt;/u&gt;&lt;br&gt;&lt;br&gt;&lt;font size=1&gt;122 AVENUE JACQUES SIMON&lt;br&gt;51470&lt;b&gt; ST MEMMIE&lt;/b&gt;&lt;br&gt;03.26.68.34.9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216V@ac-reims.fr\'*&gt;&lt;br&gt;&lt;br&gt;&lt;a href=https://sepia.ac-reims.fr/clg-st-memmie/-spip-/ target=_blank &gt;Pour en savoir plus&lt;/a&gt;');CLG_0511216V.addTo(CLG);"/>
  </r>
  <r>
    <x v="90"/>
    <s v="051"/>
    <s v="REIMS"/>
    <s v="51454"/>
    <s v="CLG"/>
    <s v="JOLIOT-CURIE"/>
    <s v="CLG JOLIOT-CURIE"/>
    <s v="REIMS"/>
    <s v="REIMS"/>
    <s v="03.26.06.00.33"/>
    <s v="http://etab.ac-reims.fr/clg-joliot-curie-reims/-joomla-/"/>
    <s v="49.2318944"/>
    <s v="4.0059719"/>
    <s v="ce.0511251H@ac-reims.fr"/>
    <s v="2 RUE JOLIOT CURIE"/>
    <s v="51096"/>
    <s v="REIMS CEDEX"/>
    <s v=",bounceOnAdd: true, bounceOnAddOptions: {duration: 500, height: 100},bounceOnAddCallback: function() {console.log(*done*)}});"/>
    <m/>
    <x v="0"/>
    <x v="0"/>
    <s v="var CLG_0511251H=L.marker([49.2318944,4.0059719],{icon:icon_CLG,bounceOnAdd: true, bounceOnAddOptions: {duration: 500, height: 100},bounceOnAddCallback: function() {console.log(*done*)}});CLG_0511251H.bindPopup('&lt;p align=center&gt; &lt;font size=2&gt;&lt;b&gt;&lt;u&gt;CLG JOLIOT-CURIE&lt;/b&gt;&lt;/u&gt;&lt;br&gt;&lt;br&gt;&lt;font size=1&gt;2 RUE JOLIOT CURIE&lt;br&gt;51096&lt;b&gt; REIMS CEDEX&lt;/b&gt;&lt;br&gt;03.26.06.00.3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251H@ac-reims.fr\'*&gt;&lt;br&gt;&lt;br&gt;&lt;a href=http://etab.ac-reims.fr/clg-joliot-curie-reims/-joomla-/ target=_blank &gt;Pour en savoir plus&lt;/a&gt;');CLG_0511251H.addTo(CLG);"/>
  </r>
  <r>
    <x v="91"/>
    <s v="051"/>
    <s v="REIMS"/>
    <s v="51454"/>
    <s v="CLG"/>
    <s v="FRANCOIS LEGROS"/>
    <s v="CLG FRANCOIS LEGROS"/>
    <s v="REIMS"/>
    <s v="REIMS"/>
    <s v="03.26.08.03.77"/>
    <s v="www.clg-f-legros.fr"/>
    <s v="49.2366458"/>
    <s v="4.0114754"/>
    <s v="ce.0511254L@ac-reims.fr"/>
    <s v="2 RUE FRANCOIS LEGROS"/>
    <s v="51573"/>
    <s v="REIMS CEDEX 2"/>
    <s v=",bounceOnAdd: true, bounceOnAddOptions: {duration: 500, height: 100},bounceOnAddCallback: function() {console.log(*done*)}});"/>
    <s v="M.DURAND"/>
    <x v="45"/>
    <x v="2"/>
    <s v="var CLG_0511254L=L.marker([49.2366458,4.0114754],{icon:icon_CLG,bounceOnAdd: true, bounceOnAddOptions: {duration: 500, height: 100},bounceOnAddCallback: function() {console.log(*done*)}});CLG_0511254L.bindPopup('&lt;p align=center&gt; &lt;font size=2&gt;&lt;b&gt;&lt;u&gt;CLG FRANCOIS LEGROS&lt;/b&gt;&lt;/u&gt;&lt;br&gt;&lt;br&gt;&lt;font size=1&gt;2 RUE FRANCOIS LEGROS&lt;br&gt;51573&lt;b&gt; REIMS CEDEX 2&lt;/b&gt;&lt;br&gt;03.26.08.03.77&lt;br&gt;&lt;br&gt;&lt;br&gt;&lt;font size=2&gt;&lt;b&gt;&lt;u&gt;Action&lt;/u&gt;&lt;/b&gt; : Mise en place d\'un &quot;Espace Citoyen&quot;&lt;br&gt;&lt;br&gt;&lt;br&gt;&lt;b&gt;&lt;u&gt;Référent&lt;/u&gt;&lt;/b&gt; : M.DURAND&lt;br&gt;&lt;br&gt;&lt;br&gt;&lt;INPUT TYPE=*button* VALUE=*envoyer un message électronique* *style=width:215px* onClick=*parent.location=\'mailto:ce.0511254L@ac-reims.fr\'*&gt;&lt;br&gt;&lt;br&gt;&lt;a href=www.clg-f-legros.fr target=_blank &gt;Pour en savoir plus&lt;/a&gt;');CLG_0511254L.addTo(CLG);"/>
  </r>
  <r>
    <x v="92"/>
    <s v="051"/>
    <s v="VITRY-LE-FRANCOIS"/>
    <s v="51649"/>
    <s v="CLG"/>
    <s v="LES INDES"/>
    <s v="CLG LES INDES"/>
    <s v="CHALONS"/>
    <s v="VITRY LE F."/>
    <s v="03.26.74.61.48"/>
    <n v="0"/>
    <s v="48.7287757"/>
    <s v="4.5805229"/>
    <s v="ce.0511256N@ac-reims.fr"/>
    <s v="1 ESPLANADE TAUBERBISCHOFSHEIM"/>
    <s v="51300"/>
    <s v="VITRY LE FRANCOIS"/>
    <s v=",bounceOnAdd: true, bounceOnAddOptions: {duration: 500, height: 100},bounceOnAddCallback: function() {console.log(*done*)}});"/>
    <m/>
    <x v="0"/>
    <x v="0"/>
    <s v="var CLG_0511256N=L.marker([48.7287757,4.5805229],{icon:icon_CLG,bounceOnAdd: true, bounceOnAddOptions: {duration: 500, height: 100},bounceOnAddCallback: function() {console.log(*done*)}});CLG_0511256N.bindPopup('&lt;p align=center&gt; &lt;font size=2&gt;&lt;b&gt;&lt;u&gt;CLG LES INDES&lt;/b&gt;&lt;/u&gt;&lt;br&gt;&lt;br&gt;&lt;font size=1&gt;1 ESPLANADE TAUBERBISCHOFSHEIM&lt;br&gt;51300&lt;b&gt; VITRY LE FRANCOIS&lt;/b&gt;&lt;br&gt;03.26.74.61.4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256N@ac-reims.fr\'*&gt;&lt;br&gt;&lt;br&gt;&lt;a href=0 target=_blank &gt;Pour en savoir plus&lt;/a&gt;');CLG_0511256N.addTo(CLG);"/>
  </r>
  <r>
    <x v="93"/>
    <s v="051"/>
    <s v="DORMANS"/>
    <s v="51217"/>
    <s v="CLG"/>
    <s v="CLAUDE-NICOLAS LEDOUX"/>
    <s v="CLG CLAUDE-NICOLAS LEDOUX"/>
    <s v="EPERNAY"/>
    <s v="DORMANS"/>
    <s v="03.26.58.21.99"/>
    <s v="http://sepia.ac-reims.fr/clg-dormans/-spip-/"/>
    <s v="49.0712631"/>
    <s v="3.6367154"/>
    <s v="ce.0511258R@ac-reims.fr"/>
    <s v="45 RUE DU FAUBOURG DE CHAVENAY"/>
    <s v="51700"/>
    <s v="DORMANS"/>
    <s v=",bounceOnAdd: true, bounceOnAddOptions: {duration: 500, height: 100},bounceOnAddCallback: function() {console.log(*done*)}});"/>
    <s v="Mme OTHELET"/>
    <x v="46"/>
    <x v="1"/>
    <s v="var CLG_0511258R=L.marker([49.0712631,3.6367154],{icon:icon_CLG,bounceOnAdd: true, bounceOnAddOptions: {duration: 500, height: 100},bounceOnAddCallback: function() {console.log(*done*)}});CLG_0511258R.bindPopup('&lt;p align=center&gt; &lt;font size=2&gt;&lt;b&gt;&lt;u&gt;CLG CLAUDE-NICOLAS LEDOUX&lt;/b&gt;&lt;/u&gt;&lt;br&gt;&lt;br&gt;&lt;font size=1&gt;45 RUE DU FAUBOURG DE CHAVENAY&lt;br&gt;51700&lt;b&gt; DORMANS&lt;/b&gt;&lt;br&gt;03.26.58.21.99&lt;br&gt;&lt;br&gt;&lt;br&gt;&lt;font size=2&gt;&lt;b&gt;&lt;u&gt;Action&lt;/u&gt;&lt;/b&gt; : Climat scolaire&lt;br&gt;&lt;br&gt;&lt;br&gt;&lt;b&gt;&lt;u&gt;Référent&lt;/u&gt;&lt;/b&gt; : Mme OTHELET&lt;br&gt;&lt;br&gt;&lt;br&gt;&lt;INPUT TYPE=*button* VALUE=*envoyer un message électronique* *style=width:215px* onClick=*parent.location=\'mailto:ce.0511258R@ac-reims.fr\'*&gt;&lt;br&gt;&lt;br&gt;&lt;a href=http://sepia.ac-reims.fr/clg-dormans/-spip-/ target=_blank &gt;Pour en savoir plus&lt;/a&gt;');CLG_0511258R.addTo(CLG);"/>
  </r>
  <r>
    <x v="94"/>
    <s v="051"/>
    <s v="BAZANCOURT"/>
    <s v="51043"/>
    <s v="CLG"/>
    <s v="GEORGES CHARPAK"/>
    <s v="CLG GEORGES CHARPAK"/>
    <s v="REIMS"/>
    <s v="BAZANCOURT"/>
    <s v="03.26.03.32.12"/>
    <n v="0"/>
    <s v="49.3608132"/>
    <s v="4.167485"/>
    <s v="ce.0511326P@ac-reims.fr"/>
    <s v="ESPLANADE JEAN MONNET"/>
    <s v="51110"/>
    <s v="BAZANCOURT"/>
    <s v=",bounceOnAdd: true, bounceOnAddOptions: {duration: 500, height: 100},bounceOnAddCallback: function() {console.log(*done*)}});"/>
    <s v="Ms. MAHIHENNI et REY"/>
    <x v="47"/>
    <x v="1"/>
    <s v="var CLG_0511326P=L.marker([49.3608132,4.167485],{icon:icon_CLG,bounceOnAdd: true, bounceOnAddOptions: {duration: 500, height: 100},bounceOnAddCallback: function() {console.log(*done*)}});CLG_0511326P.bindPopup('&lt;p align=center&gt; &lt;font size=2&gt;&lt;b&gt;&lt;u&gt;CLG GEORGES CHARPAK&lt;/b&gt;&lt;/u&gt;&lt;br&gt;&lt;br&gt;&lt;font size=1&gt;ESPLANADE JEAN MONNET&lt;br&gt;51110&lt;b&gt; BAZANCOURT&lt;/b&gt;&lt;br&gt;03.26.03.32.12&lt;br&gt;&lt;br&gt;&lt;br&gt;&lt;font size=2&gt;&lt;b&gt;&lt;u&gt;Action&lt;/u&gt;&lt;/b&gt; : Solidarité avec les Antilles&lt;br&gt;&lt;br&gt;&lt;br&gt;&lt;b&gt;&lt;u&gt;Référent&lt;/u&gt;&lt;/b&gt; : Ms. MAHIHENNI et REY&lt;br&gt;&lt;br&gt;&lt;br&gt;&lt;INPUT TYPE=*button* VALUE=*envoyer un message électronique* *style=width:215px* onClick=*parent.location=\'mailto:ce.0511326P@ac-reims.fr\'*&gt;&lt;br&gt;&lt;br&gt;&lt;a href=0 target=_blank &gt;Pour en savoir plus&lt;/a&gt;');CLG_0511326P.addTo(CLG);"/>
  </r>
  <r>
    <x v="94"/>
    <s v="051"/>
    <s v="BAZANCOURT"/>
    <s v="51043"/>
    <s v="CLG"/>
    <s v="GEORGES CHARPAK"/>
    <s v="CLG GEORGES CHARPAK"/>
    <s v="REIMS"/>
    <s v="BAZANCOURT"/>
    <s v="03.26.03.32.12"/>
    <n v="0"/>
    <s v="49.3608132"/>
    <s v="4.167485"/>
    <s v="ce.0511326P@ac-reims.fr"/>
    <s v="ESPLANADE JEAN MONNET"/>
    <s v="51110"/>
    <s v="BAZANCOURT"/>
    <s v=",bounceOnAdd: true, bounceOnAddOptions: {duration: 500, height: 100},bounceOnAddCallback: function() {console.log(*done*)}});"/>
    <s v="Ms. MAHIHENNI et REY"/>
    <x v="48"/>
    <x v="1"/>
    <s v="var CLG_0511326P=L.marker([49.3608132,4.167485],{icon:icon_CLG,bounceOnAdd: true, bounceOnAddOptions: {duration: 500, height: 100},bounceOnAddCallback: function() {console.log(*done*)}});CLG_0511326P.bindPopup('&lt;p align=center&gt; &lt;font size=2&gt;&lt;b&gt;&lt;u&gt;CLG GEORGES CHARPAK&lt;/b&gt;&lt;/u&gt;&lt;br&gt;&lt;br&gt;&lt;font size=1&gt;ESPLANADE JEAN MONNET&lt;br&gt;51110&lt;b&gt; BAZANCOURT&lt;/b&gt;&lt;br&gt;03.26.03.32.12&lt;br&gt;&lt;br&gt;&lt;br&gt;&lt;font size=2&gt;&lt;b&gt;&lt;u&gt;Action&lt;/u&gt;&lt;/b&gt; : Vivre ensemble au collège&lt;br&gt;&lt;br&gt;&lt;br&gt;&lt;b&gt;&lt;u&gt;Référent&lt;/u&gt;&lt;/b&gt; : Ms. MAHIHENNI et REY&lt;br&gt;&lt;br&gt;&lt;br&gt;&lt;INPUT TYPE=*button* VALUE=*envoyer un message électronique* *style=width:215px* onClick=*parent.location=\'mailto:ce.0511326P@ac-reims.fr\'*&gt;&lt;br&gt;&lt;br&gt;&lt;a href=0 target=_blank &gt;Pour en savoir plus&lt;/a&gt;');CLG_0511326P.addTo(CLG);"/>
  </r>
  <r>
    <x v="95"/>
    <s v="051"/>
    <s v="EPERNAY"/>
    <s v="51230"/>
    <s v="CLG"/>
    <s v="TERRES ROUGES"/>
    <s v="CLG TERRES ROUGES"/>
    <s v="EPERNAY"/>
    <s v="EPERNAY"/>
    <s v="03.26.54.20.40"/>
    <s v="http://sepia.ac-reims.fr/clg.terres.rouges/-wp-/"/>
    <s v="49.0264894"/>
    <s v="3.95876"/>
    <s v="ce.0511327R@ac-reims.fr"/>
    <s v="AVENUE DU GENERAL MARGUERITTE"/>
    <s v="51200"/>
    <s v="EPERNAY"/>
    <s v=",bounceOnAdd: true, bounceOnAddOptions: {duration: 500, height: 100},bounceOnAddCallback: function() {console.log(*done*)}});"/>
    <m/>
    <x v="0"/>
    <x v="0"/>
    <s v="var CLG_0511327R=L.marker([49.0264894,3.95876],{icon:icon_CLG,bounceOnAdd: true, bounceOnAddOptions: {duration: 500, height: 100},bounceOnAddCallback: function() {console.log(*done*)}});CLG_0511327R.bindPopup('&lt;p align=center&gt; &lt;font size=2&gt;&lt;b&gt;&lt;u&gt;CLG TERRES ROUGES&lt;/b&gt;&lt;/u&gt;&lt;br&gt;&lt;br&gt;&lt;font size=1&gt;AVENUE DU GENERAL MARGUERITTE&lt;br&gt;51200&lt;b&gt; EPERNAY&lt;/b&gt;&lt;br&gt;03.26.54.20.4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327R@ac-reims.fr\'*&gt;&lt;br&gt;&lt;br&gt;&lt;a href=http://sepia.ac-reims.fr/clg.terres.rouges/-wp-/ target=_blank &gt;Pour en savoir plus&lt;/a&gt;');CLG_0511327R.addTo(CLG);"/>
  </r>
  <r>
    <x v="96"/>
    <s v="051"/>
    <s v="AY-CHAMPAGNE"/>
    <s v="51030"/>
    <s v="CLG"/>
    <s v="YVETTE LUNDY"/>
    <s v="CLG YVETTE LUNDY"/>
    <s v="EPERNAY"/>
    <s v="AY"/>
    <s v="03.26.55.43.44"/>
    <s v="http://sepia.ac-reims.fr/clg-ay/-spip-/"/>
    <s v="49.0493773"/>
    <s v="3.9991888"/>
    <s v="ce.0511432E@ac-reims.fr"/>
    <s v="ESPLANADE GEORGES POMPIDOU"/>
    <s v="51160"/>
    <s v="AY CHAMPAGNE"/>
    <s v=",bounceOnAdd: true, bounceOnAddOptions: {duration: 500, height: 100},bounceOnAddCallback: function() {console.log(*done*)}});"/>
    <m/>
    <x v="0"/>
    <x v="0"/>
    <s v="var CLG_0511432E=L.marker([49.0493773,3.9991888],{icon:icon_CLG,bounceOnAdd: true, bounceOnAddOptions: {duration: 500, height: 100},bounceOnAddCallback: function() {console.log(*done*)}});CLG_0511432E.bindPopup('&lt;p align=center&gt; &lt;font size=2&gt;&lt;b&gt;&lt;u&gt;CLG YVETTE LUNDY&lt;/b&gt;&lt;/u&gt;&lt;br&gt;&lt;br&gt;&lt;font size=1&gt;ESPLANADE GEORGES POMPIDOU&lt;br&gt;51160&lt;b&gt; AY CHAMPAGNE&lt;/b&gt;&lt;br&gt;03.26.55.43.4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432E@ac-reims.fr\'*&gt;&lt;br&gt;&lt;br&gt;&lt;a href=http://sepia.ac-reims.fr/clg-ay/-spip-/ target=_blank &gt;Pour en savoir plus&lt;/a&gt;');CLG_0511432E.addTo(CLG);"/>
  </r>
  <r>
    <x v="97"/>
    <s v="051"/>
    <s v="REIMS"/>
    <s v="51454"/>
    <s v="CLG"/>
    <s v="MARYSE BASTIE"/>
    <s v="CLG MARYSE BASTIE"/>
    <s v="REIMS"/>
    <s v="REIMS"/>
    <s v="03.26.07.32.54"/>
    <n v="0"/>
    <s v="49.2693689"/>
    <s v="4.0456072"/>
    <s v="ce.0511470W@ac-reims.fr"/>
    <s v="56 RUE LEON FAUCHER"/>
    <s v="51068"/>
    <s v="REIMS CEDEX"/>
    <s v=",bounceOnAdd: true, bounceOnAddOptions: {duration: 500, height: 100},bounceOnAddCallback: function() {console.log(*done*)}});"/>
    <m/>
    <x v="0"/>
    <x v="0"/>
    <s v="var CLG_0511470W=L.marker([49.2693689,4.0456072],{icon:icon_CLG,bounceOnAdd: true, bounceOnAddOptions: {duration: 500, height: 100},bounceOnAddCallback: function() {console.log(*done*)}});CLG_0511470W.bindPopup('&lt;p align=center&gt; &lt;font size=2&gt;&lt;b&gt;&lt;u&gt;CLG MARYSE BASTIE&lt;/b&gt;&lt;/u&gt;&lt;br&gt;&lt;br&gt;&lt;font size=1&gt;56 RUE LEON FAUCHER&lt;br&gt;51068&lt;b&gt; REIMS CEDEX&lt;/b&gt;&lt;br&gt;03.26.07.32.5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470W@ac-reims.fr\'*&gt;&lt;br&gt;&lt;br&gt;&lt;a href=0 target=_blank &gt;Pour en savoir plus&lt;/a&gt;');CLG_0511470W.addTo(CLG);"/>
  </r>
  <r>
    <x v="98"/>
    <s v="051"/>
    <s v="FAGNIERES"/>
    <s v="51242"/>
    <s v="CLG"/>
    <s v="LOUIS GRIGNON"/>
    <s v="CLG LOUIS GRIGNON"/>
    <s v="CHALONS"/>
    <s v="CHALONS CHAMPAG"/>
    <s v="03.26.64.51.97"/>
    <n v="0"/>
    <s v="48.9521099"/>
    <s v="4.3241528"/>
    <s v="ce.0511472Y@ac-reims.fr"/>
    <s v="2 RUE LOUIS GRIGNON"/>
    <s v="51510"/>
    <s v="FAGNIERES"/>
    <s v=",bounceOnAdd: true, bounceOnAddOptions: {duration: 500, height: 100},bounceOnAddCallback: function() {console.log(*done*)}});"/>
    <m/>
    <x v="0"/>
    <x v="0"/>
    <s v="var CLG_0511472Y=L.marker([48.9521099,4.3241528],{icon:icon_CLG,bounceOnAdd: true, bounceOnAddOptions: {duration: 500, height: 100},bounceOnAddCallback: function() {console.log(*done*)}});CLG_0511472Y.bindPopup('&lt;p align=center&gt; &lt;font size=2&gt;&lt;b&gt;&lt;u&gt;CLG LOUIS GRIGNON&lt;/b&gt;&lt;/u&gt;&lt;br&gt;&lt;br&gt;&lt;font size=1&gt;2 RUE LOUIS GRIGNON&lt;br&gt;51510&lt;b&gt; FAGNIERES&lt;/b&gt;&lt;br&gt;03.26.64.51.9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472Y@ac-reims.fr\'*&gt;&lt;br&gt;&lt;br&gt;&lt;a href=0 target=_blank &gt;Pour en savoir plus&lt;/a&gt;');CLG_0511472Y.addTo(CLG);"/>
  </r>
  <r>
    <x v="99"/>
    <s v="051"/>
    <s v="FRIGNICOURT"/>
    <s v="51262"/>
    <s v="CLG"/>
    <s v="PIERRE-GILLES DE GENNES"/>
    <s v="CLG PIERRE-GILLES DE GENNES"/>
    <s v="CHALONS"/>
    <s v="VITRY LE F."/>
    <s v="03.26.74.47.48"/>
    <s v="www.collegepierregillesdegennes.fr"/>
    <s v="48.7130915"/>
    <s v="4.5917897"/>
    <s v="ce.0511474A@ac-reims.fr"/>
    <s v="RUE MARCEL ALIN"/>
    <s v="51300"/>
    <s v="FRIGNICOURT"/>
    <s v=",bounceOnAdd: true, bounceOnAddOptions: {duration: 500, height: 100},bounceOnAddCallback: function() {console.log(*done*)}});"/>
    <m/>
    <x v="0"/>
    <x v="0"/>
    <s v="var CLG_0511474A=L.marker([48.7130915,4.5917897],{icon:icon_CLG,bounceOnAdd: true, bounceOnAddOptions: {duration: 500, height: 100},bounceOnAddCallback: function() {console.log(*done*)}});CLG_0511474A.bindPopup('&lt;p align=center&gt; &lt;font size=2&gt;&lt;b&gt;&lt;u&gt;CLG PIERRE-GILLES DE GENNES&lt;/b&gt;&lt;/u&gt;&lt;br&gt;&lt;br&gt;&lt;font size=1&gt;RUE MARCEL ALIN&lt;br&gt;51300&lt;b&gt; FRIGNICOURT&lt;/b&gt;&lt;br&gt;03.26.74.47.4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474A@ac-reims.fr\'*&gt;&lt;br&gt;&lt;br&gt;&lt;a href=www.collegepierregillesdegennes.fr target=_blank &gt;Pour en savoir plus&lt;/a&gt;');CLG_0511474A.addTo(CLG);"/>
  </r>
  <r>
    <x v="100"/>
    <s v="051"/>
    <s v="VITRY-LE-FRANCOIS"/>
    <s v="51649"/>
    <s v="CLG"/>
    <s v="VIEUX PORT"/>
    <s v="CLG VIEUX PORT"/>
    <s v="CHALONS"/>
    <s v="VITRY LE F."/>
    <s v="03.26.41.21.90"/>
    <s v="www.clg-vieux-port.ac-reims.fr"/>
    <s v="48.728034"/>
    <s v="4.5937423"/>
    <s v="ce.0511476C@ac-reims.fr"/>
    <s v="RUE DU VIEUX PORT"/>
    <s v="51308"/>
    <s v="VITRY LE FRANCOIS CEDEX"/>
    <s v=",bounceOnAdd: true, bounceOnAddOptions: {duration: 500, height: 100},bounceOnAddCallback: function() {console.log(*done*)}});"/>
    <s v="Mme GODART"/>
    <x v="49"/>
    <x v="1"/>
    <s v="var CLG_0511476C=L.marker([48.728034,4.5937423],{icon:icon_CLG,bounceOnAdd: true, bounceOnAddOptions: {duration: 500, height: 100},bounceOnAddCallback: function() {console.log(*done*)}});CLG_0511476C.bindPopup('&lt;p align=center&gt; &lt;font size=2&gt;&lt;b&gt;&lt;u&gt;CLG VIEUX PORT&lt;/b&gt;&lt;/u&gt;&lt;br&gt;&lt;br&gt;&lt;font size=1&gt;RUE DU VIEUX PORT&lt;br&gt;51308&lt;b&gt; VITRY LE FRANCOIS CEDEX&lt;/b&gt;&lt;br&gt;03.26.41.21.90&lt;br&gt;&lt;br&gt;&lt;br&gt;&lt;font size=2&gt;&lt;b&gt;&lt;u&gt;Action&lt;/u&gt;&lt;/b&gt; : Diagnostic sur le cadre de vie de l\'élève&lt;br&gt;&lt;br&gt;&lt;br&gt;&lt;b&gt;&lt;u&gt;Référent&lt;/u&gt;&lt;/b&gt; : Mme GODART&lt;br&gt;&lt;br&gt;&lt;br&gt;&lt;INPUT TYPE=*button* VALUE=*envoyer un message électronique* *style=width:215px* onClick=*parent.location=\'mailto:ce.0511476C@ac-reims.fr\'*&gt;&lt;br&gt;&lt;br&gt;&lt;a href=www.clg-vieux-port.ac-reims.fr target=_blank &gt;Pour en savoir plus&lt;/a&gt;');CLG_0511476C.addTo(CLG);"/>
  </r>
  <r>
    <x v="101"/>
    <s v="051"/>
    <s v="REIMS"/>
    <s v="51454"/>
    <s v="CLG"/>
    <s v="PIERRE BROSSOLETTE"/>
    <s v="CLG PIERRE BROSSOLETTE"/>
    <s v="REIMS"/>
    <s v="REIMS"/>
    <s v="03.26.09.13.34"/>
    <s v="http://clg.p.brossolette.free.fr"/>
    <s v="49.2686582"/>
    <s v="4.0171592"/>
    <s v="ce.0511531M@ac-reims.fr"/>
    <s v="7 RUE ROLAND DORGELES"/>
    <s v="51100"/>
    <s v="REIMS"/>
    <s v=",bounceOnAdd: true, bounceOnAddOptions: {duration: 500, height: 100},bounceOnAddCallback: function() {console.log(*done*)}});"/>
    <m/>
    <x v="0"/>
    <x v="0"/>
    <s v="var CLG_0511531M=L.marker([49.2686582,4.0171592],{icon:icon_CLG,bounceOnAdd: true, bounceOnAddOptions: {duration: 500, height: 100},bounceOnAddCallback: function() {console.log(*done*)}});CLG_0511531M.bindPopup('&lt;p align=center&gt; &lt;font size=2&gt;&lt;b&gt;&lt;u&gt;CLG PIERRE BROSSOLETTE&lt;/b&gt;&lt;/u&gt;&lt;br&gt;&lt;br&gt;&lt;font size=1&gt;7 RUE ROLAND DORGELES&lt;br&gt;51100&lt;b&gt; REIMS&lt;/b&gt;&lt;br&gt;03.26.09.13.3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531M@ac-reims.fr\'*&gt;&lt;br&gt;&lt;br&gt;&lt;a href=http://clg.p.brossolette.free.fr target=_blank &gt;Pour en savoir plus&lt;/a&gt;');CLG_0511531M.addTo(CLG);"/>
  </r>
  <r>
    <x v="102"/>
    <s v="051"/>
    <s v="GUEUX"/>
    <s v="51282"/>
    <s v="CLG"/>
    <s v="RAYMOND SIROT"/>
    <s v="CLG RAYMOND SIROT"/>
    <s v="REIMS"/>
    <s v="GUEUX"/>
    <s v="03.26.03.61.58"/>
    <s v="http://sepia.ac-reims.fr/clg-gueux/-spip-/"/>
    <s v="49.2495702"/>
    <s v="3.9137579"/>
    <s v="ce.0511564Y@ac-reims.fr"/>
    <s v="9 RUE DU MOUTIER"/>
    <s v="51390"/>
    <s v="GUEUX"/>
    <s v=",bounceOnAdd: true, bounceOnAddOptions: {duration: 500, height: 100},bounceOnAddCallback: function() {console.log(*done*)}});"/>
    <s v="M.LAFFOND"/>
    <x v="50"/>
    <x v="2"/>
    <s v="var CLG_0511564Y=L.marker([49.2495702,3.9137579],{icon:icon_CLG,bounceOnAdd: true, bounceOnAddOptions: {duration: 500, height: 100},bounceOnAddCallback: function() {console.log(*done*)}});CLG_0511564Y.bindPopup('&lt;p align=center&gt; &lt;font size=2&gt;&lt;b&gt;&lt;u&gt;CLG RAYMOND SIROT&lt;/b&gt;&lt;/u&gt;&lt;br&gt;&lt;br&gt;&lt;font size=1&gt;9 RUE DU MOUTIER&lt;br&gt;51390&lt;b&gt; GUEUX&lt;/b&gt;&lt;br&gt;03.26.03.61.58&lt;br&gt;&lt;br&gt;&lt;br&gt;&lt;font size=2&gt;&lt;b&gt;&lt;u&gt;Action&lt;/u&gt;&lt;/b&gt; : Embellisement des espaces extérieurs&lt;br&gt;&lt;br&gt;&lt;br&gt;&lt;b&gt;&lt;u&gt;Référent&lt;/u&gt;&lt;/b&gt; : M.LAFFOND&lt;br&gt;&lt;br&gt;&lt;br&gt;&lt;INPUT TYPE=*button* VALUE=*envoyer un message électronique* *style=width:215px* onClick=*parent.location=\'mailto:ce.0511564Y@ac-reims.fr\'*&gt;&lt;br&gt;&lt;br&gt;&lt;a href=http://sepia.ac-reims.fr/clg-gueux/-spip-/ target=_blank &gt;Pour en savoir plus&lt;/a&gt;');CLG_0511564Y.addTo(CLG);"/>
  </r>
  <r>
    <x v="103"/>
    <s v="051"/>
    <s v="ESTERNAY"/>
    <s v="51237"/>
    <s v="CLG"/>
    <s v="DU GRAND MORIN"/>
    <s v="CLG DU GRAND MORIN"/>
    <s v="EPERNAY"/>
    <s v="ESTERNAY"/>
    <s v="03.26.81.91.00"/>
    <s v="http://sepia.ac-reims.fr/clg-esternay/-spip-/"/>
    <s v="48.7309189"/>
    <s v="3.5563364"/>
    <s v="ce.0511567B@ac-reims.fr"/>
    <s v="6 RUE BERTHELOT"/>
    <s v="51310"/>
    <s v="ESTERNAY"/>
    <s v=",bounceOnAdd: true, bounceOnAddOptions: {duration: 500, height: 100},bounceOnAddCallback: function() {console.log(*done*)}});"/>
    <m/>
    <x v="0"/>
    <x v="0"/>
    <s v="var CLG_0511567B=L.marker([48.7309189,3.5563364],{icon:icon_CLG,bounceOnAdd: true, bounceOnAddOptions: {duration: 500, height: 100},bounceOnAddCallback: function() {console.log(*done*)}});CLG_0511567B.bindPopup('&lt;p align=center&gt; &lt;font size=2&gt;&lt;b&gt;&lt;u&gt;CLG DU GRAND MORIN&lt;/b&gt;&lt;/u&gt;&lt;br&gt;&lt;br&gt;&lt;font size=1&gt;6 RUE BERTHELOT&lt;br&gt;51310&lt;b&gt; ESTERNAY&lt;/b&gt;&lt;br&gt;03.26.81.91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567B@ac-reims.fr\'*&gt;&lt;br&gt;&lt;br&gt;&lt;a href=http://sepia.ac-reims.fr/clg-esternay/-spip-/ target=_blank &gt;Pour en savoir plus&lt;/a&gt;');CLG_0511567B.addTo(CLG);"/>
  </r>
  <r>
    <x v="104"/>
    <s v="051"/>
    <s v="REIMS"/>
    <s v="51454"/>
    <s v="CLG"/>
    <s v="GEORGES BRAQUE"/>
    <s v="CLG GEORGES BRAQUE"/>
    <s v="REIMS"/>
    <s v="REIMS"/>
    <s v="03.26.36.07.92"/>
    <s v="http://www.college-braque.fr/"/>
    <s v="49.2232492"/>
    <s v="4.0170801"/>
    <s v="ce.0511802G@ac-reims.fr"/>
    <s v="3 RUE ADRIEN SENECHAL"/>
    <s v="51100"/>
    <s v="REIMS"/>
    <s v=",bounceOnAdd: true, bounceOnAddOptions: {duration: 500, height: 100},bounceOnAddCallback: function() {console.log(*done*)}});"/>
    <m/>
    <x v="0"/>
    <x v="0"/>
    <s v="var CLG_0511802G=L.marker([49.2232492,4.0170801],{icon:icon_CLG,bounceOnAdd: true, bounceOnAddOptions: {duration: 500, height: 100},bounceOnAddCallback: function() {console.log(*done*)}});CLG_0511802G.bindPopup('&lt;p align=center&gt; &lt;font size=2&gt;&lt;b&gt;&lt;u&gt;CLG GEORGES BRAQUE&lt;/b&gt;&lt;/u&gt;&lt;br&gt;&lt;br&gt;&lt;font size=1&gt;3 RUE ADRIEN SENECHAL&lt;br&gt;51100&lt;b&gt; REIMS&lt;/b&gt;&lt;br&gt;03.26.36.07.9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802G@ac-reims.fr\'*&gt;&lt;br&gt;&lt;br&gt;&lt;a href=http://www.college-braque.fr/ target=_blank &gt;Pour en savoir plus&lt;/a&gt;');CLG_0511802G.addTo(CLG);"/>
  </r>
  <r>
    <x v="105"/>
    <s v="051"/>
    <s v="CORMONTREUIL"/>
    <s v="51172"/>
    <s v="CLG"/>
    <s v="PIERRE DE COUBERTIN"/>
    <s v="CLG PIERRE DE COUBERTIN"/>
    <s v="REIMS"/>
    <s v="REIMS"/>
    <s v="03.26.50.23.84"/>
    <s v="http://sepia.ac-reims.fr/clg-cormontreuil/-joomla-/"/>
    <s v="49.218626"/>
    <s v="4.0355651"/>
    <s v="ce.0511961E@ac-reims.fr"/>
    <s v="1 RUE PIERRE BEREGOVOY"/>
    <s v="51679"/>
    <s v="REIMS CEDEX 2"/>
    <s v=",bounceOnAdd: true, bounceOnAddOptions: {duration: 500, height: 100},bounceOnAddCallback: function() {console.log(*done*)}});"/>
    <m/>
    <x v="0"/>
    <x v="0"/>
    <s v="var CLG_0511961E=L.marker([49.218626,4.0355651],{icon:icon_CLG,bounceOnAdd: true, bounceOnAddOptions: {duration: 500, height: 100},bounceOnAddCallback: function() {console.log(*done*)}});CLG_0511961E.bindPopup('&lt;p align=center&gt; &lt;font size=2&gt;&lt;b&gt;&lt;u&gt;CLG PIERRE DE COUBERTIN&lt;/b&gt;&lt;/u&gt;&lt;br&gt;&lt;br&gt;&lt;font size=1&gt;1 RUE PIERRE BEREGOVOY&lt;br&gt;51679&lt;b&gt; REIMS CEDEX 2&lt;/b&gt;&lt;br&gt;03.26.50.23.8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961E@ac-reims.fr\'*&gt;&lt;br&gt;&lt;br&gt;&lt;a href=http://sepia.ac-reims.fr/clg-cormontreuil/-joomla-/ target=_blank &gt;Pour en savoir plus&lt;/a&gt;');CLG_0511961E.addTo(CLG);"/>
  </r>
  <r>
    <x v="106"/>
    <s v="051"/>
    <s v="WITRY-LES-REIMS"/>
    <s v="51662"/>
    <s v="CLG"/>
    <s v="LEONARD DE VINCI"/>
    <s v="CLG LEONARD DE VINCI"/>
    <s v="REIMS"/>
    <s v="REIMS"/>
    <s v="03.26.84.64.90"/>
    <s v="http://sepia.ac-reims.fr/clg-witry/"/>
    <s v="49.2916866"/>
    <s v="4.1080747"/>
    <s v="ce.0512014M@ac-reims.fr"/>
    <s v="10 BOULEVARD DE L\'EUROPE"/>
    <s v="51420"/>
    <s v="WITRY LES REIMS"/>
    <s v=",bounceOnAdd: true, bounceOnAddOptions: {duration: 500, height: 100},bounceOnAddCallback: function() {console.log(*done*)}});"/>
    <m/>
    <x v="0"/>
    <x v="0"/>
    <s v="var CLG_0512014M=L.marker([49.2916866,4.1080747],{icon:icon_CLG,bounceOnAdd: true, bounceOnAddOptions: {duration: 500, height: 100},bounceOnAddCallback: function() {console.log(*done*)}});CLG_0512014M.bindPopup('&lt;p align=center&gt; &lt;font size=2&gt;&lt;b&gt;&lt;u&gt;CLG LEONARD DE VINCI&lt;/b&gt;&lt;/u&gt;&lt;br&gt;&lt;br&gt;&lt;font size=1&gt;10 BOULEVARD DE L\'EUROPE&lt;br&gt;51420&lt;b&gt; WITRY LES REIMS&lt;/b&gt;&lt;br&gt;03.26.84.64.9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2014M@ac-reims.fr\'*&gt;&lt;br&gt;&lt;br&gt;&lt;a href=http://sepia.ac-reims.fr/clg-witry/ target=_blank &gt;Pour en savoir plus&lt;/a&gt;');CLG_0512014M.addTo(CLG);"/>
  </r>
  <r>
    <x v="107"/>
    <s v="052"/>
    <s v="BOURMONT-ENTRE-MEUSE-ET-MOUZON"/>
    <s v="52064"/>
    <s v="CLG"/>
    <s v="LOUIS BRUNTZ"/>
    <s v="CLG LOUIS BRUNTZ"/>
    <s v="CHAUMONT"/>
    <s v="BOURMONT"/>
    <s v="03.25.01.16.04"/>
    <s v="http://sepia.ac-reims.fr/clg-bourmont/-joomla-/"/>
    <s v="48.2013628"/>
    <s v="5.5881611"/>
    <s v="ce.0520004X@ac-reims.fr"/>
    <s v="5 RUE DE VERDUN"/>
    <s v="52150"/>
    <s v="BOURMONT"/>
    <s v=",bounceOnAdd: true, bounceOnAddOptions: {duration: 500, height: 100},bounceOnAddCallback: function() {console.log(*done*)}});"/>
    <m/>
    <x v="0"/>
    <x v="0"/>
    <s v="var CLG_0520004X=L.marker([48.2013628,5.5881611],{icon:icon_CLG,bounceOnAdd: true, bounceOnAddOptions: {duration: 500, height: 100},bounceOnAddCallback: function() {console.log(*done*)}});CLG_0520004X.bindPopup('&lt;p align=center&gt; &lt;font size=2&gt;&lt;b&gt;&lt;u&gt;CLG LOUIS BRUNTZ&lt;/b&gt;&lt;/u&gt;&lt;br&gt;&lt;br&gt;&lt;font size=1&gt;5 RUE DE VERDUN&lt;br&gt;52150&lt;b&gt; BOURMONT&lt;/b&gt;&lt;br&gt;03.25.01.16.0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04X@ac-reims.fr\'*&gt;&lt;br&gt;&lt;br&gt;&lt;a href=http://sepia.ac-reims.fr/clg-bourmont/-joomla-/ target=_blank &gt;Pour en savoir plus&lt;/a&gt;');CLG_0520004X.addTo(CLG);"/>
  </r>
  <r>
    <x v="108"/>
    <s v="052"/>
    <s v="CHATEAUVILLAIN"/>
    <s v="52114"/>
    <s v="CLG"/>
    <s v="AMIRAL DENIS DECRES"/>
    <s v="CLG AMIRAL DENIS DECRES"/>
    <s v="CHAUMONT"/>
    <s v="CHATEAUVILLAIN"/>
    <s v="03.25.32.93.26"/>
    <s v="http://collegedenisdecres.fr"/>
    <s v="48.0272056"/>
    <s v="4.915373"/>
    <s v="ce.0520006Z@ac-reims.fr"/>
    <s v="38 RUE DU COLLEGE"/>
    <s v="52120"/>
    <s v="CHATEAUVILLAIN"/>
    <s v=",bounceOnAdd: true, bounceOnAddOptions: {duration: 500, height: 100},bounceOnAddCallback: function() {console.log(*done*)}});"/>
    <m/>
    <x v="0"/>
    <x v="0"/>
    <s v="var CLG_0520006Z=L.marker([48.0272056,4.915373],{icon:icon_CLG,bounceOnAdd: true, bounceOnAddOptions: {duration: 500, height: 100},bounceOnAddCallback: function() {console.log(*done*)}});CLG_0520006Z.bindPopup('&lt;p align=center&gt; &lt;font size=2&gt;&lt;b&gt;&lt;u&gt;CLG AMIRAL DENIS DECRES&lt;/b&gt;&lt;/u&gt;&lt;br&gt;&lt;br&gt;&lt;font size=1&gt;38 RUE DU COLLEGE&lt;br&gt;52120&lt;b&gt; CHATEAUVILLAIN&lt;/b&gt;&lt;br&gt;03.25.32.93.2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06Z@ac-reims.fr\'*&gt;&lt;br&gt;&lt;br&gt;&lt;a href=http://collegedenisdecres.fr target=_blank &gt;Pour en savoir plus&lt;/a&gt;');CLG_0520006Z.addTo(CLG);"/>
  </r>
  <r>
    <x v="109"/>
    <s v="052"/>
    <s v="DOULAINCOURT-SAUCOURT"/>
    <s v="52177"/>
    <s v="CLG"/>
    <s v="JOUFFROY D'ABBANS"/>
    <s v="CLG JOUFFROY D\'ABBANS"/>
    <s v="CHAUMONT"/>
    <s v="DOULAINCOURT"/>
    <s v="03.25.94.62.09"/>
    <n v="0"/>
    <s v="48.3210356"/>
    <s v="5.2147039"/>
    <s v="ce.0520014H@ac-reims.fr"/>
    <s v="RUE DE LA CROIX CHAUFFOUR"/>
    <s v="52270"/>
    <s v="DOULAINCOURT SAUCOURT"/>
    <s v=",bounceOnAdd: true, bounceOnAddOptions: {duration: 500, height: 100},bounceOnAddCallback: function() {console.log(*done*)}});"/>
    <m/>
    <x v="0"/>
    <x v="0"/>
    <s v="var CLG_0520014H=L.marker([48.3210356,5.2147039],{icon:icon_CLG,bounceOnAdd: true, bounceOnAddOptions: {duration: 500, height: 100},bounceOnAddCallback: function() {console.log(*done*)}});CLG_0520014H.bindPopup('&lt;p align=center&gt; &lt;font size=2&gt;&lt;b&gt;&lt;u&gt;CLG JOUFFROY D\'ABBANS&lt;/b&gt;&lt;/u&gt;&lt;br&gt;&lt;br&gt;&lt;font size=1&gt;RUE DE LA CROIX CHAUFFOUR&lt;br&gt;52270&lt;b&gt; DOULAINCOURT SAUCOURT&lt;/b&gt;&lt;br&gt;03.25.94.62.0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14H@ac-reims.fr\'*&gt;&lt;br&gt;&lt;br&gt;&lt;a href=0 target=_blank &gt;Pour en savoir plus&lt;/a&gt;');CLG_0520014H.addTo(CLG);"/>
  </r>
  <r>
    <x v="110"/>
    <s v="052"/>
    <s v="FAYL-BILLOT"/>
    <s v="52197"/>
    <s v="CLG"/>
    <s v="DES TROIS PROVINCES"/>
    <s v="CLG DES TROIS PROVINCES"/>
    <s v="CHAUMONT"/>
    <s v="FAYL LA FORET"/>
    <s v="03.25.88.65.98"/>
    <n v="0"/>
    <s v="47.7809133"/>
    <s v="5.6067936"/>
    <s v="ce.0520017L@ac-reims.fr"/>
    <s v="RUE DES NOUOTTES"/>
    <s v="52500"/>
    <s v="FAYL BILLOT"/>
    <s v=",bounceOnAdd: true, bounceOnAddOptions: {duration: 500, height: 100},bounceOnAddCallback: function() {console.log(*done*)}});"/>
    <s v="Mme CHANOIS"/>
    <x v="51"/>
    <x v="3"/>
    <s v="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 FAYL BILLOT&lt;/b&gt;&lt;br&gt;03.25.88.65.98&lt;br&gt;&lt;br&gt;&lt;br&gt;&lt;font size=2&gt;&lt;b&gt;&lt;u&gt;Action&lt;/u&gt;&lt;/b&gt; : Commission Menu&lt;br&gt;&lt;br&gt;&lt;br&gt;&lt;b&gt;&lt;u&gt;Référent&lt;/u&gt;&lt;/b&gt; : Mme CHANOIS&lt;br&gt;&lt;br&gt;&lt;br&gt;&lt;INPUT TYPE=*button* VALUE=*envoyer un message électronique* *style=width:215px* onClick=*parent.location=\'mailto:ce.0520017L@ac-reims.fr\'*&gt;&lt;br&gt;&lt;br&gt;&lt;a href=0 target=_blank &gt;Pour en savoir plus&lt;/a&gt;');CLG_0520017L.addTo(CLG);"/>
  </r>
  <r>
    <x v="110"/>
    <s v="052"/>
    <s v="FAYL-BILLOT"/>
    <s v="52197"/>
    <s v="CLG"/>
    <s v="DES TROIS PROVINCES"/>
    <s v="CLG DES TROIS PROVINCES"/>
    <s v="CHAUMONT"/>
    <s v="FAYL LA FORET"/>
    <s v="03.25.88.65.98"/>
    <n v="0"/>
    <s v="47.7809133"/>
    <s v="5.6067936"/>
    <s v="ce.0520017L@ac-reims.fr"/>
    <s v="RUE DES NOUOTTES"/>
    <s v="52500"/>
    <s v="FAYL BILLOT"/>
    <s v=",bounceOnAdd: true, bounceOnAddOptions: {duration: 500, height: 100},bounceOnAddCallback: function() {console.log(*done*)}});"/>
    <s v="M. THOMPSON-BARON"/>
    <x v="52"/>
    <x v="2"/>
    <s v="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 FAYL BILLOT&lt;/b&gt;&lt;br&gt;03.25.88.65.98&lt;br&gt;&lt;br&gt;&lt;br&gt;&lt;font size=2&gt;&lt;b&gt;&lt;u&gt;Action&lt;/u&gt;&lt;/b&gt; : Commission Courtoisie&lt;br&gt;&lt;br&gt;&lt;br&gt;&lt;b&gt;&lt;u&gt;Référent&lt;/u&gt;&lt;/b&gt; : M. THOMPSON-BARON&lt;br&gt;&lt;br&gt;&lt;br&gt;&lt;INPUT TYPE=*button* VALUE=*envoyer un message électronique* *style=width:215px* onClick=*parent.location=\'mailto:ce.0520017L@ac-reims.fr\'*&gt;&lt;br&gt;&lt;br&gt;&lt;a href=0 target=_blank &gt;Pour en savoir plus&lt;/a&gt;');CLG_0520017L.addTo(CLG);"/>
  </r>
  <r>
    <x v="110"/>
    <s v="052"/>
    <s v="FAYL-BILLOT"/>
    <s v="52197"/>
    <s v="CLG"/>
    <s v="DES TROIS PROVINCES"/>
    <s v="CLG DES TROIS PROVINCES"/>
    <s v="CHAUMONT"/>
    <s v="FAYL LA FORET"/>
    <s v="03.25.88.65.98"/>
    <n v="0"/>
    <s v="47.7809133"/>
    <s v="5.6067936"/>
    <s v="ce.0520017L@ac-reims.fr"/>
    <s v="RUE DES NOUOTTES"/>
    <s v="52500"/>
    <s v="FAYL BILLOT"/>
    <s v=",bounceOnAdd: true, bounceOnAddOptions: {duration: 500, height: 100},bounceOnAddCallback: function() {console.log(*done*)}});"/>
    <s v="M. BERNIGAUD"/>
    <x v="53"/>
    <x v="2"/>
    <s v="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 FAYL BILLOT&lt;/b&gt;&lt;br&gt;03.25.88.65.98&lt;br&gt;&lt;br&gt;&lt;br&gt;&lt;font size=2&gt;&lt;b&gt;&lt;u&gt;Action&lt;/u&gt;&lt;/b&gt; : Course contre la faim&lt;br&gt;&lt;br&gt;&lt;br&gt;&lt;b&gt;&lt;u&gt;Référent&lt;/u&gt;&lt;/b&gt; : M. BERNIGAUD&lt;br&gt;&lt;br&gt;&lt;br&gt;&lt;INPUT TYPE=*button* VALUE=*envoyer un message électronique* *style=width:215px* onClick=*parent.location=\'mailto:ce.0520017L@ac-reims.fr\'*&gt;&lt;br&gt;&lt;br&gt;&lt;a href=0 target=_blank &gt;Pour en savoir plus&lt;/a&gt;');CLG_0520017L.addTo(CLG);"/>
  </r>
  <r>
    <x v="110"/>
    <s v="052"/>
    <s v="FAYL-BILLOT"/>
    <s v="52197"/>
    <s v="CLG"/>
    <s v="DES TROIS PROVINCES"/>
    <s v="CLG DES TROIS PROVINCES"/>
    <s v="CHAUMONT"/>
    <s v="FAYL LA FORET"/>
    <s v="03.25.88.65.98"/>
    <n v="0"/>
    <s v="47.7809133"/>
    <s v="5.6067936"/>
    <s v="ce.0520017L@ac-reims.fr"/>
    <s v="RUE DES NOUOTTES"/>
    <s v="52500"/>
    <s v="FAYL BILLOT"/>
    <s v=",bounceOnAdd: true, bounceOnAddOptions: {duration: 500, height: 100},bounceOnAddCallback: function() {console.log(*done*)}});"/>
    <s v="Mme MORLET"/>
    <x v="54"/>
    <x v="2"/>
    <s v="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 FAYL BILLOT&lt;/b&gt;&lt;br&gt;03.25.88.65.98&lt;br&gt;&lt;br&gt;&lt;br&gt;&lt;font size=2&gt;&lt;b&gt;&lt;u&gt;Action&lt;/u&gt;&lt;/b&gt; : Collecte de matériel&lt;br&gt;&lt;br&gt;&lt;br&gt;&lt;b&gt;&lt;u&gt;Référent&lt;/u&gt;&lt;/b&gt; : Mme MORLET&lt;br&gt;&lt;br&gt;&lt;br&gt;&lt;INPUT TYPE=*button* VALUE=*envoyer un message électronique* *style=width:215px* onClick=*parent.location=\'mailto:ce.0520017L@ac-reims.fr\'*&gt;&lt;br&gt;&lt;br&gt;&lt;a href=0 target=_blank &gt;Pour en savoir plus&lt;/a&gt;');CLG_0520017L.addTo(CLG);"/>
  </r>
  <r>
    <x v="111"/>
    <s v="052"/>
    <s v="FRONCLES"/>
    <s v="52211"/>
    <s v="CLG"/>
    <s v="MARIE CALVES"/>
    <s v="CLG MARIE CALVES"/>
    <s v="CHAUMONT"/>
    <s v="FRONCLES"/>
    <s v="03.25.02.32.83"/>
    <n v="0"/>
    <s v="48.2972024"/>
    <s v="5.1447986"/>
    <s v="ce.0520018M@ac-reims.fr"/>
    <s v="43 RUE MAURICE PAILLOT"/>
    <s v="52320"/>
    <s v="FRONCLES"/>
    <s v=",bounceOnAdd: true, bounceOnAddOptions: {duration: 500, height: 100},bounceOnAddCallback: function() {console.log(*done*)}});"/>
    <s v="Mme HEURTEFEU"/>
    <x v="55"/>
    <x v="4"/>
    <s v="var CLG_0520018M=L.marker([48.2972024,5.1447986],{icon:icon_CLG,bounceOnAdd: true, bounceOnAddOptions: {duration: 500, height: 100},bounceOnAddCallback: function() {console.log(*done*)}});CLG_0520018M.bindPopup('&lt;p align=center&gt; &lt;font size=2&gt;&lt;b&gt;&lt;u&gt;CLG MARIE CALVES&lt;/b&gt;&lt;/u&gt;&lt;br&gt;&lt;br&gt;&lt;font size=1&gt;43 RUE MAURICE PAILLOT&lt;br&gt;52320&lt;b&gt; FRONCLES&lt;/b&gt;&lt;br&gt;03.25.02.32.83&lt;br&gt;&lt;br&gt;&lt;br&gt;&lt;font size=2&gt;&lt;b&gt;&lt;u&gt;Action&lt;/u&gt;&lt;/b&gt; : Bouge ton collège&lt;br&gt;&lt;br&gt;&lt;br&gt;&lt;b&gt;&lt;u&gt;Référent&lt;/u&gt;&lt;/b&gt; : Mme HEURTEFEU&lt;br&gt;&lt;br&gt;&lt;br&gt;&lt;INPUT TYPE=*button* VALUE=*envoyer un message électronique* *style=width:215px* onClick=*parent.location=\'mailto:ce.0520018M@ac-reims.fr\'*&gt;&lt;br&gt;&lt;br&gt;&lt;a href=0 target=_blank &gt;Pour en savoir plus&lt;/a&gt;');CLG_0520018M.addTo(CLG);"/>
  </r>
  <r>
    <x v="112"/>
    <s v="052"/>
    <s v="LA PORTE DU DER"/>
    <s v="52331"/>
    <s v="CLG"/>
    <s v="JEAN RENOIR"/>
    <s v="CLG JEAN RENOIR"/>
    <s v="ST DIZIER"/>
    <s v="MONTIER EN DER"/>
    <s v="03.25.04.21.24"/>
    <n v="0"/>
    <s v="48.4805658"/>
    <s v="4.7677317"/>
    <s v="ce.0520022S@ac-reims.fr"/>
    <s v="1 AVENUE DE CHAMPAGNE"/>
    <s v="52220"/>
    <s v="LA PORTE DU DER"/>
    <s v=",bounceOnAdd: true, bounceOnAddOptions: {duration: 500, height: 100},bounceOnAddCallback: function() {console.log(*done*)}});"/>
    <s v="Mme VINCENT"/>
    <x v="56"/>
    <x v="2"/>
    <s v="var CLG_0520022S=L.marker([48.4805658,4.7677317],{icon:icon_CLG,bounceOnAdd: true, bounceOnAddOptions: {duration: 500, height: 100},bounceOnAddCallback: function() {console.log(*done*)}});CLG_0520022S.bindPopup('&lt;p align=center&gt; &lt;font size=2&gt;&lt;b&gt;&lt;u&gt;CLG JEAN RENOIR&lt;/b&gt;&lt;/u&gt;&lt;br&gt;&lt;br&gt;&lt;font size=1&gt;1 AVENUE DE CHAMPAGNE&lt;br&gt;52220&lt;b&gt; LA PORTE DU DER&lt;/b&gt;&lt;br&gt;03.25.04.21.24&lt;br&gt;&lt;br&gt;&lt;br&gt;&lt;font size=2&gt;&lt;b&gt;&lt;u&gt;Action&lt;/u&gt;&lt;/b&gt; : Etre solidaire&lt;br&gt;&lt;br&gt;&lt;br&gt;&lt;b&gt;&lt;u&gt;Référent&lt;/u&gt;&lt;/b&gt; : Mme VINCENT&lt;br&gt;&lt;br&gt;&lt;br&gt;&lt;INPUT TYPE=*button* VALUE=*envoyer un message électronique* *style=width:215px* onClick=*parent.location=\'mailto:ce.0520022S@ac-reims.fr\'*&gt;&lt;br&gt;&lt;br&gt;&lt;a href=0 target=_blank &gt;Pour en savoir plus&lt;/a&gt;');CLG_0520022S.addTo(CLG);"/>
  </r>
  <r>
    <x v="112"/>
    <s v="052"/>
    <s v="LA PORTE DU DER"/>
    <s v="52331"/>
    <s v="CLG"/>
    <s v="JEAN RENOIR"/>
    <s v="CLG JEAN RENOIR"/>
    <s v="ST DIZIER"/>
    <s v="MONTIER EN DER"/>
    <s v="03.25.04.21.24"/>
    <n v="0"/>
    <s v="48.4805658"/>
    <s v="4.7677317"/>
    <s v="ce.0520022S@ac-reims.fr"/>
    <s v="1 AVENUE DE CHAMPAGNE"/>
    <s v="52220"/>
    <s v="LA PORTE DU DER"/>
    <s v=",bounceOnAdd: true, bounceOnAddOptions: {duration: 500, height: 100},bounceOnAddCallback: function() {console.log(*done*)}});"/>
    <s v="Mme VINCENT"/>
    <x v="57"/>
    <x v="2"/>
    <s v="var CLG_0520022S=L.marker([48.4805658,4.7677317],{icon:icon_CLG,bounceOnAdd: true, bounceOnAddOptions: {duration: 500, height: 100},bounceOnAddCallback: function() {console.log(*done*)}});CLG_0520022S.bindPopup('&lt;p align=center&gt; &lt;font size=2&gt;&lt;b&gt;&lt;u&gt;CLG JEAN RENOIR&lt;/b&gt;&lt;/u&gt;&lt;br&gt;&lt;br&gt;&lt;font size=1&gt;1 AVENUE DE CHAMPAGNE&lt;br&gt;52220&lt;b&gt; LA PORTE DU DER&lt;/b&gt;&lt;br&gt;03.25.04.21.24&lt;br&gt;&lt;br&gt;&lt;br&gt;&lt;font size=2&gt;&lt;b&gt;&lt;u&gt;Action&lt;/u&gt;&lt;/b&gt; : Formation des délégués&lt;br&gt;&lt;br&gt;&lt;br&gt;&lt;b&gt;&lt;u&gt;Référent&lt;/u&gt;&lt;/b&gt; : Mme VINCENT&lt;br&gt;&lt;br&gt;&lt;br&gt;&lt;INPUT TYPE=*button* VALUE=*envoyer un message électronique* *style=width:215px* onClick=*parent.location=\'mailto:ce.0520022S@ac-reims.fr\'*&gt;&lt;br&gt;&lt;br&gt;&lt;a href=0 target=_blank &gt;Pour en savoir plus&lt;/a&gt;');CLG_0520022S.addTo(CLG);"/>
  </r>
  <r>
    <x v="113"/>
    <s v="052"/>
    <s v="VAL-DE-MEUSE"/>
    <s v="52332"/>
    <s v="CLG"/>
    <s v="CAMILLE FLAMMARION"/>
    <s v="CLG CAMILLE FLAMMARION"/>
    <s v="CHAUMONT"/>
    <s v="MONTIGNY-LE-ROI"/>
    <s v="03.25.90.30.38"/>
    <s v="http://sepia.ac-reims.fr/clg-val-de-meuse/-spip-/"/>
    <s v="47.9994589"/>
    <s v="5.4891777"/>
    <s v="ce.0520023T@ac-reims.fr"/>
    <s v="6 RUE DES FRERES FLAMMARION"/>
    <s v="52140"/>
    <s v="VAL DE MEUSE"/>
    <s v=",bounceOnAdd: true, bounceOnAddOptions: {duration: 500, height: 100},bounceOnAddCallback: function() {console.log(*done*)}});"/>
    <m/>
    <x v="0"/>
    <x v="0"/>
    <s v="var CLG_0520023T=L.marker([47.9994589,5.4891777],{icon:icon_CLG,bounceOnAdd: true, bounceOnAddOptions: {duration: 500, height: 100},bounceOnAddCallback: function() {console.log(*done*)}});CLG_0520023T.bindPopup('&lt;p align=center&gt; &lt;font size=2&gt;&lt;b&gt;&lt;u&gt;CLG CAMILLE FLAMMARION&lt;/b&gt;&lt;/u&gt;&lt;br&gt;&lt;br&gt;&lt;font size=1&gt;6 RUE DES FRERES FLAMMARION&lt;br&gt;52140&lt;b&gt; VAL DE MEUSE&lt;/b&gt;&lt;br&gt;03.25.90.30.3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3T@ac-reims.fr\'*&gt;&lt;br&gt;&lt;br&gt;&lt;a href=http://sepia.ac-reims.fr/clg-val-de-meuse/-spip-/ target=_blank &gt;Pour en savoir plus&lt;/a&gt;');CLG_0520023T.addTo(CLG);"/>
  </r>
  <r>
    <x v="114"/>
    <s v="052"/>
    <s v="NOGENT"/>
    <s v="52353"/>
    <s v="CLG"/>
    <s v="FRANCOISE DOLTO"/>
    <s v="CLG FRANCOISE DOLTO"/>
    <s v="CHAUMONT"/>
    <s v="NOGENT"/>
    <s v="03.25.31.84.98"/>
    <n v="0"/>
    <s v="48.0286954"/>
    <s v="5.3478367"/>
    <s v="ce.0520025V@ac-reims.fr"/>
    <s v="3 RUE DES ECOLES"/>
    <s v="52800"/>
    <s v="NOGENT"/>
    <s v=",bounceOnAdd: true, bounceOnAddOptions: {duration: 500, height: 100},bounceOnAddCallback: function() {console.log(*done*)}});"/>
    <m/>
    <x v="0"/>
    <x v="0"/>
    <s v="var CLG_0520025V=L.marker([48.0286954,5.3478367],{icon:icon_CLG,bounceOnAdd: true, bounceOnAddOptions: {duration: 500, height: 100},bounceOnAddCallback: function() {console.log(*done*)}});CLG_0520025V.bindPopup('&lt;p align=center&gt; &lt;font size=2&gt;&lt;b&gt;&lt;u&gt;CLG FRANCOISE DOLTO&lt;/b&gt;&lt;/u&gt;&lt;br&gt;&lt;br&gt;&lt;font size=1&gt;3 RUE DES ECOLES&lt;br&gt;52800&lt;b&gt; NOGENT&lt;/b&gt;&lt;br&gt;03.25.31.84.9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5V@ac-reims.fr\'*&gt;&lt;br&gt;&lt;br&gt;&lt;a href=0 target=_blank &gt;Pour en savoir plus&lt;/a&gt;');CLG_0520025V.addTo(CLG);"/>
  </r>
  <r>
    <x v="115"/>
    <s v="052"/>
    <s v="LE MONTSAUGEONNAIS"/>
    <s v="52405"/>
    <s v="CLG"/>
    <s v="LES VIGNES DU CREY"/>
    <s v="CLG LES VIGNES DU CREY"/>
    <s v="CHAUMONT"/>
    <s v="PRAUTHOY"/>
    <s v="03.25.88.33.11"/>
    <n v="0"/>
    <s v="47.6787172"/>
    <s v="5.2886512"/>
    <s v="ce.0520026W@ac-reims.fr"/>
    <s v="CHEMIN DES BROSSES"/>
    <s v="52190"/>
    <s v="LE MONTSAUGEONNAIS"/>
    <s v=",bounceOnAdd: true, bounceOnAddOptions: {duration: 500, height: 100},bounceOnAddCallback: function() {console.log(*done*)}});"/>
    <m/>
    <x v="0"/>
    <x v="0"/>
    <s v="var CLG_0520026W=L.marker([47.6787172,5.2886512],{icon:icon_CLG,bounceOnAdd: true, bounceOnAddOptions: {duration: 500, height: 100},bounceOnAddCallback: function() {console.log(*done*)}});CLG_0520026W.bindPopup('&lt;p align=center&gt; &lt;font size=2&gt;&lt;b&gt;&lt;u&gt;CLG LES VIGNES DU CREY&lt;/b&gt;&lt;/u&gt;&lt;br&gt;&lt;br&gt;&lt;font size=1&gt;CHEMIN DES BROSSES&lt;br&gt;52190&lt;b&gt; LE MONTSAUGEONNAIS&lt;/b&gt;&lt;br&gt;03.25.88.33.1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6W@ac-reims.fr\'*&gt;&lt;br&gt;&lt;br&gt;&lt;a href=0 target=_blank &gt;Pour en savoir plus&lt;/a&gt;');CLG_0520026W.addTo(CLG);"/>
  </r>
  <r>
    <x v="116"/>
    <s v="052"/>
    <s v="CHAUMONT"/>
    <s v="52121"/>
    <s v="CLG"/>
    <s v="LOUISE MICHEL"/>
    <s v="CLG LOUISE MICHEL"/>
    <s v="CHAUMONT"/>
    <s v="CHAUMONT"/>
    <s v="03.25.35.04.05"/>
    <n v="0"/>
    <s v="48.1042562"/>
    <s v="5.1481333"/>
    <s v="ce.0520039K@ac-reims.fr"/>
    <s v="12 RUE YOURI GAGARINE"/>
    <s v="52011"/>
    <s v="CHAUMONT CEDEX"/>
    <s v=",bounceOnAdd: true, bounceOnAddOptions: {duration: 500, height: 100},bounceOnAddCallback: function() {console.log(*done*)}});"/>
    <s v="Mme BRECK"/>
    <x v="58"/>
    <x v="2"/>
    <s v="var CLG_0520039K=L.marker([48.1042562,5.1481333],{icon:icon_CLG,bounceOnAdd: true, bounceOnAddOptions: {duration: 500, height: 100},bounceOnAddCallback: function() {console.log(*done*)}});CLG_0520039K.bindPopup('&lt;p align=center&gt; &lt;font size=2&gt;&lt;b&gt;&lt;u&gt;CLG LOUISE MICHEL&lt;/b&gt;&lt;/u&gt;&lt;br&gt;&lt;br&gt;&lt;font size=1&gt;12 RUE YOURI GAGARINE&lt;br&gt;52011&lt;b&gt; CHAUMONT CEDEX&lt;/b&gt;&lt;br&gt;03.25.35.04.05&lt;br&gt;&lt;br&gt;&lt;br&gt;&lt;font size=2&gt;&lt;b&gt;&lt;u&gt;Action&lt;/u&gt;&lt;/b&gt; : Opération&quot;mets tes baskets et bats la maladie&quot;&lt;br&gt;&lt;br&gt;&lt;br&gt;&lt;b&gt;&lt;u&gt;Référent&lt;/u&gt;&lt;/b&gt; : Mme BRECK&lt;br&gt;&lt;br&gt;&lt;br&gt;&lt;INPUT TYPE=*button* VALUE=*envoyer un message électronique* *style=width:215px* onClick=*parent.location=\'mailto:ce.0520039K@ac-reims.fr\'*&gt;&lt;br&gt;&lt;br&gt;&lt;a href=0 target=_blank &gt;Pour en savoir plus&lt;/a&gt;');CLG_0520039K.addTo(CLG);"/>
  </r>
  <r>
    <x v="117"/>
    <s v="052"/>
    <s v="LANGRES"/>
    <s v="52269"/>
    <s v="CLG"/>
    <s v="LES FRANCHISES"/>
    <s v="CLG LES FRANCHISES"/>
    <s v="CHAUMONT"/>
    <s v="LANGRES"/>
    <s v="03.25.87.00.83"/>
    <n v="0"/>
    <s v="47.8684592"/>
    <s v="5.3416006"/>
    <s v="ce.0520040L@ac-reims.fr"/>
    <s v="713 AVENUE DE L\'EUROPE"/>
    <s v="52205"/>
    <s v="LANGRES CEDEX"/>
    <s v=",bounceOnAdd: true, bounceOnAddOptions: {duration: 500, height: 100},bounceOnAddCallback: function() {console.log(*done*)}});"/>
    <m/>
    <x v="0"/>
    <x v="0"/>
    <s v="var CLG_0520040L=L.marker([47.8684592,5.3416006],{icon:icon_CLG,bounceOnAdd: true, bounceOnAddOptions: {duration: 500, height: 100},bounceOnAddCallback: function() {console.log(*done*)}});CLG_0520040L.bindPopup('&lt;p align=center&gt; &lt;font size=2&gt;&lt;b&gt;&lt;u&gt;CLG LES FRANCHISES&lt;/b&gt;&lt;/u&gt;&lt;br&gt;&lt;br&gt;&lt;font size=1&gt;713 AVENUE DE L\'EUROPE&lt;br&gt;52205&lt;b&gt; LANGRES CEDEX&lt;/b&gt;&lt;br&gt;03.25.87.00.8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40L@ac-reims.fr\'*&gt;&lt;br&gt;&lt;br&gt;&lt;a href=0 target=_blank &gt;Pour en savoir plus&lt;/a&gt;');CLG_0520040L.addTo(CLG);"/>
  </r>
  <r>
    <x v="118"/>
    <s v="052"/>
    <s v="SAINT-DIZIER"/>
    <s v="52448"/>
    <s v="CLG"/>
    <s v="ANNE FRANK"/>
    <s v="CLG ANNE FRANK"/>
    <s v="ST DIZIER"/>
    <s v="SAINT-DIZIER"/>
    <s v="03.25.05.13.10"/>
    <n v="0"/>
    <s v="48.6469942"/>
    <s v="4.9683225"/>
    <s v="ce.0520049W@ac-reims.fr"/>
    <s v="1 BOULEVARD SALVADOR ALLENDE"/>
    <s v="52105"/>
    <s v="ST DIZIER CEDEX"/>
    <s v=",bounceOnAdd: true, bounceOnAddOptions: {duration: 500, height: 100},bounceOnAddCallback: function() {console.log(*done*)}});"/>
    <m/>
    <x v="0"/>
    <x v="0"/>
    <s v="var CLG_0520049W=L.marker([48.6469942,4.9683225],{icon:icon_CLG,bounceOnAdd: true, bounceOnAddOptions: {duration: 500, height: 100},bounceOnAddCallback: function() {console.log(*done*)}});CLG_0520049W.bindPopup('&lt;p align=center&gt; &lt;font size=2&gt;&lt;b&gt;&lt;u&gt;CLG ANNE FRANK&lt;/b&gt;&lt;/u&gt;&lt;br&gt;&lt;br&gt;&lt;font size=1&gt;1 BOULEVARD SALVADOR ALLENDE&lt;br&gt;52105&lt;b&gt; ST DIZIER CEDEX&lt;/b&gt;&lt;br&gt;03.25.05.13.1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49W@ac-reims.fr\'*&gt;&lt;br&gt;&lt;br&gt;&lt;a href=0 target=_blank &gt;Pour en savoir plus&lt;/a&gt;');CLG_0520049W.addTo(CLG);"/>
  </r>
  <r>
    <x v="119"/>
    <s v="052"/>
    <s v="SAINT-DIZIER"/>
    <s v="52448"/>
    <s v="CLG"/>
    <s v="LUIS ORTIZ"/>
    <s v="CLG LUIS ORTIZ"/>
    <s v="ST DIZIER"/>
    <s v="SAINT-DIZIER"/>
    <s v="03.25.04.32.60"/>
    <s v="http://sepia.ac-reims.fr/clg-luis-ortiz/-spip/"/>
    <s v="48.6386835"/>
    <s v="4.9667119"/>
    <s v="ce.0520050X@ac-reims.fr"/>
    <s v="17 AVENUE PARCHIM"/>
    <s v="52108"/>
    <s v="ST DIZIER CEDEX"/>
    <s v=",bounceOnAdd: true, bounceOnAddOptions: {duration: 500, height: 100},bounceOnAddCallback: function() {console.log(*done*)}});"/>
    <m/>
    <x v="0"/>
    <x v="0"/>
    <s v="var CLG_0520050X=L.marker([48.6386835,4.9667119],{icon:icon_CLG,bounceOnAdd: true, bounceOnAddOptions: {duration: 500, height: 100},bounceOnAddCallback: function() {console.log(*done*)}});CLG_0520050X.bindPopup('&lt;p align=center&gt; &lt;font size=2&gt;&lt;b&gt;&lt;u&gt;CLG LUIS ORTIZ&lt;/b&gt;&lt;/u&gt;&lt;br&gt;&lt;br&gt;&lt;font size=1&gt;17 AVENUE PARCHIM&lt;br&gt;52108&lt;b&gt; ST DIZIER CEDEX&lt;/b&gt;&lt;br&gt;03.25.04.32.6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50X@ac-reims.fr\'*&gt;&lt;br&gt;&lt;br&gt;&lt;a href=http://sepia.ac-reims.fr/clg-luis-ortiz/-spip/ target=_blank &gt;Pour en savoir plus&lt;/a&gt;');CLG_0520050X.addTo(CLG);"/>
  </r>
  <r>
    <x v="120"/>
    <s v="052"/>
    <s v="SAINT-DIZIER"/>
    <s v="52448"/>
    <s v="CLG"/>
    <s v="LA NOUE"/>
    <s v="CLG LA NOUE"/>
    <s v="ST DIZIER"/>
    <s v="SAINT-DIZIER"/>
    <s v="03.25.05.34.07"/>
    <s v="http://sepia.ac-reims.fr/clg-la-noue"/>
    <s v="48.6387354"/>
    <s v="4.9314835"/>
    <s v="ce.0520051Y@ac-reims.fr"/>
    <s v="22 RUE HENRY BORDEAUX"/>
    <s v="52100"/>
    <s v="ST DIZIER"/>
    <s v=",bounceOnAdd: true, bounceOnAddOptions: {duration: 500, height: 100},bounceOnAddCallback: function() {console.log(*done*)}});"/>
    <m/>
    <x v="0"/>
    <x v="0"/>
    <s v="var CLG_0520051Y=L.marker([48.6387354,4.9314835],{icon:icon_CLG,bounceOnAdd: true, bounceOnAddOptions: {duration: 500, height: 100},bounceOnAddCallback: function() {console.log(*done*)}});CLG_0520051Y.bindPopup('&lt;p align=center&gt; &lt;font size=2&gt;&lt;b&gt;&lt;u&gt;CLG LA NOUE&lt;/b&gt;&lt;/u&gt;&lt;br&gt;&lt;br&gt;&lt;font size=1&gt;22 RUE HENRY BORDEAUX&lt;br&gt;52100&lt;b&gt; ST DIZIER&lt;/b&gt;&lt;br&gt;03.25.05.34.0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51Y@ac-reims.fr\'*&gt;&lt;br&gt;&lt;br&gt;&lt;a href=http://sepia.ac-reims.fr/clg-la-noue target=_blank &gt;Pour en savoir plus&lt;/a&gt;');CLG_0520051Y.addTo(CLG);"/>
  </r>
  <r>
    <x v="121"/>
    <s v="052"/>
    <s v="LANGRES"/>
    <s v="52269"/>
    <s v="CLG"/>
    <s v="DIDEROT"/>
    <s v="CLG DIDEROT"/>
    <s v="CHAUMONT"/>
    <s v="LANGRES"/>
    <s v="03.25.87.55.95"/>
    <n v="0"/>
    <s v="47.8621152"/>
    <s v="5.3339636"/>
    <s v="ce.0520052Z@ac-reims.fr"/>
    <s v="17 PLACE DIDEROT"/>
    <s v="52200"/>
    <s v="LANGRES"/>
    <s v=",bounceOnAdd: true, bounceOnAddOptions: {duration: 500, height: 100},bounceOnAddCallback: function() {console.log(*done*)}});"/>
    <m/>
    <x v="0"/>
    <x v="0"/>
    <s v="var CLG_0520052Z=L.marker([47.8621152,5.3339636],{icon:icon_CLG,bounceOnAdd: true, bounceOnAddOptions: {duration: 500, height: 100},bounceOnAddCallback: function() {console.log(*done*)}});CLG_0520052Z.bindPopup('&lt;p align=center&gt; &lt;font size=2&gt;&lt;b&gt;&lt;u&gt;CLG DIDEROT&lt;/b&gt;&lt;/u&gt;&lt;br&gt;&lt;br&gt;&lt;font size=1&gt;17 PLACE DIDEROT&lt;br&gt;52200&lt;b&gt; LANGRES&lt;/b&gt;&lt;br&gt;03.25.87.55.9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52Z@ac-reims.fr\'*&gt;&lt;br&gt;&lt;br&gt;&lt;a href=0 target=_blank &gt;Pour en savoir plus&lt;/a&gt;');CLG_0520052Z.addTo(CLG);"/>
  </r>
  <r>
    <x v="122"/>
    <s v="052"/>
    <s v="BOURBONNE-LES-BAINS"/>
    <s v="52060"/>
    <s v="CLG"/>
    <s v="MONTMORENCY"/>
    <s v="CLG MONTMORENCY"/>
    <s v="CHAUMONT"/>
    <s v="BOURBONNE-LES-B"/>
    <s v="03.25.90.01.83"/>
    <s v="http://www.college-montmorency.fr"/>
    <s v="47.959704"/>
    <s v="5.7453838"/>
    <s v="ce.0520706K@ac-reims.fr"/>
    <s v="RUE CONSTANTIN WEYER"/>
    <s v="52400"/>
    <s v="BOURBONNE LES BAINS"/>
    <s v=",bounceOnAdd: true, bounceOnAddOptions: {duration: 500, height: 100},bounceOnAddCallback: function() {console.log(*done*)}});"/>
    <s v="Mme PRETOT"/>
    <x v="59"/>
    <x v="1"/>
    <s v="var CLG_0520706K=L.marker([47.959704,5.7453838],{icon:icon_CLG,bounceOnAdd: true, bounceOnAddOptions: {duration: 500, height: 100},bounceOnAddCallback: function() {console.log(*done*)}});CLG_0520706K.bindPopup('&lt;p align=center&gt; &lt;font size=2&gt;&lt;b&gt;&lt;u&gt;CLG MONTMORENCY&lt;/b&gt;&lt;/u&gt;&lt;br&gt;&lt;br&gt;&lt;font size=1&gt;RUE CONSTANTIN WEYER&lt;br&gt;52400&lt;b&gt; BOURBONNE LES BAINS&lt;/b&gt;&lt;br&gt;03.25.90.01.83&lt;br&gt;&lt;br&gt;&lt;br&gt;&lt;font size=2&gt;&lt;b&gt;&lt;u&gt;Action&lt;/u&gt;&lt;/b&gt; : Améliorer la vie des élèves au collège &lt;br&gt;&lt;br&gt;&lt;br&gt;&lt;b&gt;&lt;u&gt;Référent&lt;/u&gt;&lt;/b&gt; : Mme PRETOT&lt;br&gt;&lt;br&gt;&lt;br&gt;&lt;INPUT TYPE=*button* VALUE=*envoyer un message électronique* *style=width:215px* onClick=*parent.location=\'mailto:ce.0520706K@ac-reims.fr\'*&gt;&lt;br&gt;&lt;br&gt;&lt;a href=http://www.college-montmorency.fr target=_blank &gt;Pour en savoir plus&lt;/a&gt;');CLG_0520706K.addTo(CLG);"/>
  </r>
  <r>
    <x v="123"/>
    <s v="052"/>
    <s v="WASSY"/>
    <s v="52550"/>
    <s v="CLG"/>
    <s v="PAUL CLAUDEL"/>
    <s v="CLG PAUL CLAUDEL"/>
    <s v="ST DIZIER"/>
    <s v="WASSY"/>
    <s v="03.25.55.33.29"/>
    <n v="0"/>
    <s v="48.5045749"/>
    <s v="4.9411903"/>
    <s v="ce.0520708M@ac-reims.fr"/>
    <s v="75 RUE DE LA MADELEINE"/>
    <s v="52130"/>
    <s v="WASSY"/>
    <s v=",bounceOnAdd: true, bounceOnAddOptions: {duration: 500, height: 100},bounceOnAddCallback: function() {console.log(*done*)}});"/>
    <m/>
    <x v="0"/>
    <x v="0"/>
    <s v="var CLG_0520708M=L.marker([48.5045749,4.9411903],{icon:icon_CLG,bounceOnAdd: true, bounceOnAddOptions: {duration: 500, height: 100},bounceOnAddCallback: function() {console.log(*done*)}});CLG_0520708M.bindPopup('&lt;p align=center&gt; &lt;font size=2&gt;&lt;b&gt;&lt;u&gt;CLG PAUL CLAUDEL&lt;/b&gt;&lt;/u&gt;&lt;br&gt;&lt;br&gt;&lt;font size=1&gt;75 RUE DE LA MADELEINE&lt;br&gt;52130&lt;b&gt; WASSY&lt;/b&gt;&lt;br&gt;03.25.55.33.2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708M@ac-reims.fr\'*&gt;&lt;br&gt;&lt;br&gt;&lt;a href=0 target=_blank &gt;Pour en savoir plus&lt;/a&gt;');CLG_0520708M.addTo(CLG);"/>
  </r>
  <r>
    <x v="124"/>
    <s v="052"/>
    <s v="CHAUMONT"/>
    <s v="52121"/>
    <s v="CLG"/>
    <s v="CAMILLE SAINT-SAENS"/>
    <s v="CLG CAMILLE SAINT-SAENS"/>
    <s v="CHAUMONT"/>
    <s v="CHAUMONT"/>
    <s v="03.25.32.52.44"/>
    <n v="0"/>
    <s v="48.1124791"/>
    <s v="5.1409211"/>
    <s v="ce.0520733P@ac-reims.fr"/>
    <s v="48 RUE VICTOIRE DE LA MARNE"/>
    <s v="52014"/>
    <s v="CHAUMONT CEDEX"/>
    <s v=",bounceOnAdd: true, bounceOnAddOptions: {duration: 500, height: 100},bounceOnAddCallback: function() {console.log(*done*)}});"/>
    <m/>
    <x v="0"/>
    <x v="0"/>
    <s v="var CLG_0520733P=L.marker([48.1124791,5.1409211],{icon:icon_CLG,bounceOnAdd: true, bounceOnAddOptions: {duration: 500, height: 100},bounceOnAddCallback: function() {console.log(*done*)}});CLG_0520733P.bindPopup('&lt;p align=center&gt; &lt;font size=2&gt;&lt;b&gt;&lt;u&gt;CLG CAMILLE SAINT-SAENS&lt;/b&gt;&lt;/u&gt;&lt;br&gt;&lt;br&gt;&lt;font size=1&gt;48 RUE VICTOIRE DE LA MARNE&lt;br&gt;52014&lt;b&gt; CHAUMONT CEDEX&lt;/b&gt;&lt;br&gt;03.25.32.52.4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733P@ac-reims.fr\'*&gt;&lt;br&gt;&lt;br&gt;&lt;a href=0 target=_blank &gt;Pour en savoir plus&lt;/a&gt;');CLG_0520733P.addTo(CLG);"/>
  </r>
  <r>
    <x v="125"/>
    <s v="052"/>
    <s v="CHAUMONT"/>
    <s v="52121"/>
    <s v="CLG"/>
    <s v="LA ROCHOTTE"/>
    <s v="CLG LA ROCHOTTE"/>
    <s v="CHAUMONT"/>
    <s v="CHAUMONT"/>
    <s v="03.25.03.28.62"/>
    <s v="www.clg-rochotte.ac-reims.fr"/>
    <s v="48.0904096"/>
    <s v="5.1349555"/>
    <s v="ce.0520737U@ac-reims.fr"/>
    <s v="5 RUE BLAISE PASCAL"/>
    <s v="52904"/>
    <s v="CHAUMONT CEDEX 9"/>
    <s v=",bounceOnAdd: true, bounceOnAddOptions: {duration: 500, height: 100},bounceOnAddCallback: function() {console.log(*done*)}});"/>
    <s v="Mme HOUDION"/>
    <x v="60"/>
    <x v="2"/>
    <s v="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Aménagement de la salle d\'étude&lt;br&gt;&lt;br&gt;&lt;br&gt;&lt;b&gt;&lt;u&gt;Référent&lt;/u&gt;&lt;/b&gt; : Mme HOUDION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"/>
  </r>
  <r>
    <x v="125"/>
    <s v="052"/>
    <s v="CHAUMONT"/>
    <s v="52121"/>
    <s v="CLG"/>
    <s v="LA ROCHOTTE"/>
    <s v="CLG LA ROCHOTTE"/>
    <s v="CHAUMONT"/>
    <s v="CHAUMONT"/>
    <s v="03.25.03.28.62"/>
    <s v="www.clg-rochotte.ac-reims.fr"/>
    <s v="48.0904096"/>
    <s v="5.1349555"/>
    <s v="ce.0520737U@ac-reims.fr"/>
    <s v="5 RUE BLAISE PASCAL"/>
    <s v="52904"/>
    <s v="CHAUMONT CEDEX 9"/>
    <s v=",bounceOnAdd: true, bounceOnAddOptions: {duration: 500, height: 100},bounceOnAddCallback: function() {console.log(*done*)}});"/>
    <s v="Mme HOUDION"/>
    <x v="61"/>
    <x v="2"/>
    <s v="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Aménagement  du foyer des lycéens&lt;br&gt;&lt;br&gt;&lt;br&gt;&lt;b&gt;&lt;u&gt;Référent&lt;/u&gt;&lt;/b&gt; : Mme HOUDION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"/>
  </r>
  <r>
    <x v="125"/>
    <s v="052"/>
    <s v="CHAUMONT"/>
    <s v="52121"/>
    <s v="CLG"/>
    <s v="LA ROCHOTTE"/>
    <s v="CLG LA ROCHOTTE"/>
    <s v="CHAUMONT"/>
    <s v="CHAUMONT"/>
    <s v="03.25.03.28.62"/>
    <s v="www.clg-rochotte.ac-reims.fr"/>
    <s v="48.0904096"/>
    <s v="5.1349555"/>
    <s v="ce.0520737U@ac-reims.fr"/>
    <s v="5 RUE BLAISE PASCAL"/>
    <s v="52904"/>
    <s v="CHAUMONT CEDEX 9"/>
    <s v=",bounceOnAdd: true, bounceOnAddOptions: {duration: 500, height: 100},bounceOnAddCallback: function() {console.log(*done*)}});"/>
    <s v="Mme HOUDION"/>
    <x v="62"/>
    <x v="2"/>
    <s v="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Aide en cuisine&lt;br&gt;&lt;br&gt;&lt;br&gt;&lt;b&gt;&lt;u&gt;Référent&lt;/u&gt;&lt;/b&gt; : Mme HOUDION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"/>
  </r>
  <r>
    <x v="125"/>
    <s v="052"/>
    <s v="CHAUMONT"/>
    <s v="52121"/>
    <s v="CLG"/>
    <s v="LA ROCHOTTE"/>
    <s v="CLG LA ROCHOTTE"/>
    <s v="CHAUMONT"/>
    <s v="CHAUMONT"/>
    <s v="03.25.03.28.62"/>
    <s v="www.clg-rochotte.ac-reims.fr"/>
    <s v="48.0904096"/>
    <s v="5.1349555"/>
    <s v="ce.0520737U@ac-reims.fr"/>
    <s v="5 RUE BLAISE PASCAL"/>
    <s v="52904"/>
    <s v="CHAUMONT CEDEX 9"/>
    <s v=",bounceOnAdd: true, bounceOnAddOptions: {duration: 500, height: 100},bounceOnAddCallback: function() {console.log(*done*)}});"/>
    <s v="Mme HOUDION"/>
    <x v="63"/>
    <x v="2"/>
    <s v="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Organisation d\'un bal de fin d\'année&lt;br&gt;&lt;br&gt;&lt;br&gt;&lt;b&gt;&lt;u&gt;Référent&lt;/u&gt;&lt;/b&gt; : Mme HOUDION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"/>
  </r>
  <r>
    <x v="125"/>
    <s v="052"/>
    <s v="CHAUMONT"/>
    <s v="52121"/>
    <s v="CLG"/>
    <s v="LA ROCHOTTE"/>
    <s v="CLG LA ROCHOTTE"/>
    <s v="CHAUMONT"/>
    <s v="CHAUMONT"/>
    <s v="03.25.03.28.62"/>
    <s v="www.clg-rochotte.ac-reims.fr"/>
    <s v="48.0904096"/>
    <s v="5.1349555"/>
    <s v="ce.0520737U@ac-reims.fr"/>
    <s v="5 RUE BLAISE PASCAL"/>
    <s v="52904"/>
    <s v="CHAUMONT CEDEX 9"/>
    <s v=",bounceOnAdd: true, bounceOnAddOptions: {duration: 500, height: 100},bounceOnAddCallback: function() {console.log(*done*)}});"/>
    <s v="Mme HOUDION"/>
    <x v="64"/>
    <x v="2"/>
    <s v="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Création d\'un espace de foot&lt;br&gt;&lt;br&gt;&lt;br&gt;&lt;b&gt;&lt;u&gt;Référent&lt;/u&gt;&lt;/b&gt; : Mme HOUDION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"/>
  </r>
  <r>
    <x v="126"/>
    <s v="052"/>
    <s v="CHALINDREY"/>
    <s v="52093"/>
    <s v="CLG"/>
    <s v="HENRI VINCENOT"/>
    <s v="CLG HENRI VINCENOT"/>
    <s v="CHAUMONT"/>
    <s v="CHALINDREY"/>
    <s v="03.25.88.51.42"/>
    <n v="0"/>
    <s v="47.8075784"/>
    <s v="5.4330251"/>
    <s v="ce.0520794F@ac-reims.fr"/>
    <s v="19 RUE DES ADIEUX"/>
    <s v="52600"/>
    <s v="CHALINDREY"/>
    <s v=",bounceOnAdd: true, bounceOnAddOptions: {duration: 500, height: 100},bounceOnAddCallback: function() {console.log(*done*)}});"/>
    <m/>
    <x v="0"/>
    <x v="0"/>
    <s v="var CLG_0520794F=L.marker([47.8075784,5.4330251],{icon:icon_CLG,bounceOnAdd: true, bounceOnAddOptions: {duration: 500, height: 100},bounceOnAddCallback: function() {console.log(*done*)}});CLG_0520794F.bindPopup('&lt;p align=center&gt; &lt;font size=2&gt;&lt;b&gt;&lt;u&gt;CLG HENRI VINCENOT&lt;/b&gt;&lt;/u&gt;&lt;br&gt;&lt;br&gt;&lt;font size=1&gt;19 RUE DES ADIEUX&lt;br&gt;52600&lt;b&gt; CHALINDREY&lt;/b&gt;&lt;br&gt;03.25.88.51.4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794F@ac-reims.fr\'*&gt;&lt;br&gt;&lt;br&gt;&lt;a href=0 target=_blank &gt;Pour en savoir plus&lt;/a&gt;');CLG_0520794F.addTo(CLG);"/>
  </r>
  <r>
    <x v="127"/>
    <s v="052"/>
    <s v="COLOMBEY LES DEUX EGLISES"/>
    <s v="52140"/>
    <s v="CLG"/>
    <s v="COLOMBEY LES DEUX ÉGLISES"/>
    <s v="CLG COLOMBEY LES DEUX ÉGLISES"/>
    <s v="CHAUMONT"/>
    <s v="COLOMBEY-LES-D."/>
    <s v="03.25.01.52.65"/>
    <s v="http://sepia.ac-reims.fr/clg-colombey/-spip-/"/>
    <s v="48.2226029"/>
    <s v="4.8907636"/>
    <s v="ce.0520814C@ac-reims.fr"/>
    <s v="RUE PISSELOUP"/>
    <s v="52330"/>
    <s v="COLOMBEY LES DEUX EGLISES"/>
    <s v=",bounceOnAdd: true, bounceOnAddOptions: {duration: 500, height: 100},bounceOnAddCallback: function() {console.log(*done*)}});"/>
    <m/>
    <x v="0"/>
    <x v="0"/>
    <s v="var CLG_0520814C=L.marker([48.2226029,4.8907636],{icon:icon_CLG,bounceOnAdd: true, bounceOnAddOptions: {duration: 500, height: 100},bounceOnAddCallback: function() {console.log(*done*)}});CLG_0520814C.bindPopup('&lt;p align=center&gt; &lt;font size=2&gt;&lt;b&gt;&lt;u&gt;CLG COLOMBEY LES DEUX ÉGLISES&lt;/b&gt;&lt;/u&gt;&lt;br&gt;&lt;br&gt;&lt;font size=1&gt;RUE PISSELOUP&lt;br&gt;52330&lt;b&gt; COLOMBEY LES DEUX EGLISES&lt;/b&gt;&lt;br&gt;03.25.01.52.6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814C@ac-reims.fr\'*&gt;&lt;br&gt;&lt;br&gt;&lt;a href=http://sepia.ac-reims.fr/clg-colombey/-spip-/ target=_blank &gt;Pour en savoir plus&lt;/a&gt;');CLG_0520814C.addTo(CLG);"/>
  </r>
  <r>
    <x v="128"/>
    <s v="052"/>
    <s v="JOINVILLE"/>
    <s v="52250"/>
    <s v="CLG"/>
    <s v="CRESSOT"/>
    <s v="CLG CRESSOT"/>
    <s v="ST DIZIER"/>
    <s v="JOINVILLE"/>
    <s v="0...."/>
    <n v="0"/>
    <s v="48.4417158"/>
    <s v="5.1530976"/>
    <s v="ce.0520822L@ac-reims.fr"/>
    <s v="RUE DE LA GENEVROYE"/>
    <s v="52300"/>
    <s v="JOINVILLE"/>
    <s v=",bounceOnAdd: true, bounceOnAddOptions: {duration: 500, height: 100},bounceOnAddCallback: function() {console.log(*done*)}});"/>
    <s v="Mme PLANTEGENET-SCHMIT"/>
    <x v="65"/>
    <x v="2"/>
    <s v="var CLG_0520822L=L.marker([48.4417158,5.1530976],{icon:icon_CLG,bounceOnAdd: true, bounceOnAddOptions: {duration: 500, height: 100},bounceOnAddCallback: function() {console.log(*done*)}});CLG_0520822L.bindPopup('&lt;p align=center&gt; &lt;font size=2&gt;&lt;b&gt;&lt;u&gt;CLG CRESSOT&lt;/b&gt;&lt;/u&gt;&lt;br&gt;&lt;br&gt;&lt;font size=1&gt;RUE DE LA GENEVROYE&lt;br&gt;52300&lt;b&gt; JOINVILLE&lt;/b&gt;&lt;br&gt;0....&lt;br&gt;&lt;br&gt;&lt;br&gt;&lt;font size=2&gt;&lt;b&gt;&lt;u&gt;Action&lt;/u&gt;&lt;/b&gt; : Connaître l\'avis des autres collègiens afin de les représenter au mieux.&lt;br&gt;&lt;br&gt;&lt;br&gt;&lt;b&gt;&lt;u&gt;Référent&lt;/u&gt;&lt;/b&gt; : Mme PLANTEGENET-SCHMIT&lt;br&gt;&lt;br&gt;&lt;br&gt;&lt;INPUT TYPE=*button* VALUE=*envoyer un message électronique* *style=width:215px* onClick=*parent.location=\'mailto:ce.0520822L@ac-reims.fr\'*&gt;&lt;br&gt;&lt;br&gt;&lt;a href=0 target=_blank &gt;Pour en savoir plus&lt;/a&gt;');CLG_0520822L.addTo(CLG);"/>
  </r>
  <r>
    <x v="129"/>
    <s v="052"/>
    <s v="CHEVILLON"/>
    <s v="52123"/>
    <s v="CLG"/>
    <s v="RENE ROLLIN"/>
    <s v="CLG RENE ROLLIN"/>
    <s v="ST DIZIER"/>
    <s v="CHEVILLON"/>
    <s v="03.25.04.41.05"/>
    <s v="http://sepia.ac-reims.fr/clg-chevillon"/>
    <s v="48.5248788"/>
    <s v="5.114921"/>
    <s v="ce.0520842H@ac-reims.fr"/>
    <s v="24 RUE DU BAS DU BAN"/>
    <s v="52170"/>
    <s v="CHEVILLON"/>
    <s v=",bounceOnAdd: true, bounceOnAddOptions: {duration: 500, height: 100},bounceOnAddCallback: function() {console.log(*done*)}});"/>
    <m/>
    <x v="0"/>
    <x v="0"/>
    <s v="var CLG_0520842H=L.marker([48.5248788,5.114921],{icon:icon_CLG,bounceOnAdd: true, bounceOnAddOptions: {duration: 500, height: 100},bounceOnAddCallback: function() {console.log(*done*)}});CLG_0520842H.bindPopup('&lt;p align=center&gt; &lt;font size=2&gt;&lt;b&gt;&lt;u&gt;CLG RENE ROLLIN&lt;/b&gt;&lt;/u&gt;&lt;br&gt;&lt;br&gt;&lt;font size=1&gt;24 RUE DU BAS DU BAN&lt;br&gt;52170&lt;b&gt; CHEVILLON&lt;/b&gt;&lt;br&gt;03.25.04.41.0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842H@ac-reims.fr\'*&gt;&lt;br&gt;&lt;br&gt;&lt;a href=http://sepia.ac-reims.fr/clg-chevillon target=_blank &gt;Pour en savoir plus&lt;/a&gt;');CLG_0520842H.addTo(CLG);"/>
  </r>
  <r>
    <x v="130"/>
    <s v="051"/>
    <s v="CHALONS-EN-CHAMPAGNE"/>
    <s v="51108"/>
    <s v="EREA"/>
    <s v="ETABLISSEMENT REGIONAL D'ENSEIGNT ADAPTE"/>
    <s v="EREA DE BOURNEVILLE"/>
    <s v="ECOLE REGIONALE DU SECOND DEGRE"/>
    <s v="EREA          "/>
    <s v="03.26.65.18.17"/>
    <n v="0"/>
    <n v="48.973658200000003"/>
    <n v="4.3729747999999997"/>
    <s v="ce.0511106A@ac-reims.fr"/>
    <s v="61 RUE DU CDT DERRIEN"/>
    <s v="51000"/>
    <s v="CHALONS EN CHAMPAGNE      "/>
    <s v=",bounceOnAdd: true, bounceOnAddOptions: {duration: 500, height: 100},bounceOnAddCallback: function() {console.log(*done*)}});"/>
    <m/>
    <x v="0"/>
    <x v="0"/>
    <s v="var EREA_0511106A=L.marker([48,9736582,4,3729748],{icon:icon_EREA,bounceOnAdd: true, bounceOnAddOptions: {duration: 500, height: 100},bounceOnAddCallback: function() {console.log(*done*)}});EREA_0511106A.bindPopup('&lt;p align=center&gt; &lt;font size=2&gt;&lt;b&gt;&lt;u&gt;EREA DE BOURNEVILLE&lt;/b&gt;&lt;/u&gt;&lt;br&gt;&lt;br&gt;&lt;font size=1&gt;61 RUE DU CDT DERRIEN&lt;br&gt;51000&lt;b&gt; CHALONS EN CHAMPAGNE      &lt;/b&gt;&lt;br&gt;03.26.65.18.17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106A@ac-reims.fr\'*&gt;&lt;br&gt;&lt;br&gt;&lt;a href=0 target=_blank &gt;Pour en savoir plus&lt;/a&gt;');EREA_0511106A.addTo(EREA);"/>
  </r>
  <r>
    <x v="131"/>
    <s v="052"/>
    <s v="WASSY"/>
    <s v="52550"/>
    <s v="EREA"/>
    <s v="ETABLISSEMENT REGIONAL D'ENSEIGNT ADAPTE"/>
    <s v="EREA DE PRES AUX SAULES"/>
    <s v="ECOLE REGIONALE DU SECOND DEGRE"/>
    <s v="EREA          "/>
    <s v="03.25.55.30.64"/>
    <n v="0"/>
    <n v="48.502909500000001"/>
    <n v="4.9418924000000004"/>
    <s v="ce.0520709N@ac-reims.fr"/>
    <s v="RUE DE LA MADELEINE"/>
    <s v="52130"/>
    <s v="WASSY                     "/>
    <s v=",bounceOnAdd: true, bounceOnAddOptions: {duration: 500, height: 100},bounceOnAddCallback: function() {console.log(*done*)}});"/>
    <m/>
    <x v="0"/>
    <x v="0"/>
    <s v="var EREA_0520709N=L.marker([48,5029095,4,9418924],{icon:icon_EREA,bounceOnAdd: true, bounceOnAddOptions: {duration: 500, height: 100},bounceOnAddCallback: function() {console.log(*done*)}});EREA_0520709N.bindPopup('&lt;p align=center&gt; &lt;font size=2&gt;&lt;b&gt;&lt;u&gt;EREA DE PRES AUX SAULES&lt;/b&gt;&lt;/u&gt;&lt;br&gt;&lt;br&gt;&lt;font size=1&gt;RUE DE LA MADELEINE&lt;br&gt;52130&lt;b&gt; WASSY                     &lt;/b&gt;&lt;br&gt;03.25.55.30.6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709N@ac-reims.fr\'*&gt;&lt;br&gt;&lt;br&gt;&lt;a href=0 target=_blank &gt;Pour en savoir plus&lt;/a&gt;');EREA_0520709N.addTo(EREA);"/>
  </r>
  <r>
    <x v="132"/>
    <s v="008"/>
    <s v="CHARLEVILLE-MEZIERES"/>
    <s v="08105"/>
    <s v="LG"/>
    <s v="CHANZY"/>
    <s v="LG CHANZY"/>
    <s v="CHARLEV.-S"/>
    <s v="CHARLEVILLE-MEZIERES"/>
    <s v="03.24.33.21.65"/>
    <s v="www.chanzy.net"/>
    <s v="49.7729701"/>
    <s v="4.7296236"/>
    <s v="ce.0080006N@ac-reims.fr"/>
    <s v="13 RUE DELVINCOURT"/>
    <s v="08000"/>
    <s v="CHARLEVILLE MEZIERES"/>
    <s v=",bounceOnAdd: true, bounceOnAddOptions: {duration: 500, height: 100},bounceOnAddCallback: function() {console.log(*done*)}});"/>
    <s v="Mme ZAWADA"/>
    <x v="66"/>
    <x v="2"/>
    <s v="var LG_0080006N=L.marker([49.7729701,4.7296236],{icon:icon_LG,bounceOnAdd: true, bounceOnAddOptions: {duration: 500, height: 100},bounceOnAddCallback: function() {console.log(*done*)}});LG_0080006N.bindPopup('&lt;p align=center&gt; &lt;font size=2&gt;&lt;b&gt;&lt;u&gt;LG CHANZY&lt;/b&gt;&lt;/u&gt;&lt;br&gt;&lt;br&gt;&lt;font size=1&gt;13 RUE DELVINCOURT&lt;br&gt;08000&lt;b&gt; CHARLEVILLE MEZIERES&lt;/b&gt;&lt;br&gt;03.24.33.21.65&lt;br&gt;&lt;br&gt;&lt;br&gt;&lt;font size=2&gt;&lt;b&gt;&lt;u&gt;Action&lt;/u&gt;&lt;/b&gt; : Communication représentation lycéenne&lt;br&gt;&lt;br&gt;&lt;br&gt;&lt;b&gt;&lt;u&gt;Référent&lt;/u&gt;&lt;/b&gt; : Mme ZAWADA&lt;br&gt;&lt;br&gt;&lt;br&gt;&lt;INPUT TYPE=*button* VALUE=*envoyer un message électronique* *style=width:215px* onClick=*parent.location=\'mailto:ce.0080006N@ac-reims.fr\'*&gt;&lt;br&gt;&lt;br&gt;&lt;a href=www.chanzy.net target=_blank &gt;Pour en savoir plus&lt;/a&gt;');LG_0080006N.addTo(LG);"/>
  </r>
  <r>
    <x v="132"/>
    <s v="008"/>
    <s v="CHARLEVILLE-MEZIERES"/>
    <s v="08105"/>
    <s v="LG"/>
    <s v="CHANZY"/>
    <s v="LG CHANZY"/>
    <s v="CHARLEV.-S"/>
    <s v="CHARLEVILLE-MEZIERES"/>
    <s v="03.24.33.21.65"/>
    <s v="www.chanzy.net"/>
    <s v="49.7729701"/>
    <s v="4.7296236"/>
    <s v="ce.0080006N@ac-reims.fr"/>
    <s v="13 RUE DELVINCOURT"/>
    <s v="08000"/>
    <s v="CHARLEVILLE MEZIERES"/>
    <s v=",bounceOnAdd: true, bounceOnAddOptions: {duration: 500, height: 100},bounceOnAddCallback: function() {console.log(*done*)}});"/>
    <s v="M. PRUNIER"/>
    <x v="67"/>
    <x v="2"/>
    <s v="var LG_0080006N=L.marker([49.7729701,4.7296236],{icon:icon_LG,bounceOnAdd: true, bounceOnAddOptions: {duration: 500, height: 100},bounceOnAddCallback: function() {console.log(*done*)}});LG_0080006N.bindPopup('&lt;p align=center&gt; &lt;font size=2&gt;&lt;b&gt;&lt;u&gt;LG CHANZY&lt;/b&gt;&lt;/u&gt;&lt;br&gt;&lt;br&gt;&lt;font size=1&gt;13 RUE DELVINCOURT&lt;br&gt;08000&lt;b&gt; CHARLEVILLE MEZIERES&lt;/b&gt;&lt;br&gt;03.24.33.21.65&lt;br&gt;&lt;br&gt;&lt;br&gt;&lt;font size=2&gt;&lt;b&gt;&lt;u&gt;Action&lt;/u&gt;&lt;/b&gt; : Lutte contre le gaspillage alimentaire et tri sélectif&lt;br&gt;&lt;br&gt;&lt;br&gt;&lt;b&gt;&lt;u&gt;Référent&lt;/u&gt;&lt;/b&gt; : M. PRUNIER&lt;br&gt;&lt;br&gt;&lt;br&gt;&lt;INPUT TYPE=*button* VALUE=*envoyer un message électronique* *style=width:215px* onClick=*parent.location=\'mailto:ce.0080006N@ac-reims.fr\'*&gt;&lt;br&gt;&lt;br&gt;&lt;a href=www.chanzy.net target=_blank &gt;Pour en savoir plus&lt;/a&gt;');LG_0080006N.addTo(LG);"/>
  </r>
  <r>
    <x v="132"/>
    <s v="008"/>
    <s v="CHARLEVILLE-MEZIERES"/>
    <s v="08105"/>
    <s v="LG"/>
    <s v="CHANZY"/>
    <s v="LG CHANZY"/>
    <s v="CHARLEV.-S"/>
    <s v="CHARLEVILLE-MEZIERES"/>
    <s v="03.24.33.21.65"/>
    <s v="www.chanzy.net"/>
    <s v="49.7729701"/>
    <s v="4.7296236"/>
    <s v="ce.0080006N@ac-reims.fr"/>
    <s v="13 RUE DELVINCOURT"/>
    <s v="08000"/>
    <s v="CHARLEVILLE MEZIERES"/>
    <s v=",bounceOnAdd: true, bounceOnAddOptions: {duration: 500, height: 100},bounceOnAddCallback: function() {console.log(*done*)}});"/>
    <s v="Mme ZAWADA et M. PRUNIER"/>
    <x v="68"/>
    <x v="2"/>
    <s v="var LG_0080006N=L.marker([49.7729701,4.7296236],{icon:icon_LG,bounceOnAdd: true, bounceOnAddOptions: {duration: 500, height: 100},bounceOnAddCallback: function() {console.log(*done*)}});LG_0080006N.bindPopup('&lt;p align=center&gt; &lt;font size=2&gt;&lt;b&gt;&lt;u&gt;LG CHANZY&lt;/b&gt;&lt;/u&gt;&lt;br&gt;&lt;br&gt;&lt;font size=1&gt;13 RUE DELVINCOURT&lt;br&gt;08000&lt;b&gt; CHARLEVILLE MEZIERES&lt;/b&gt;&lt;br&gt;03.24.33.21.65&lt;br&gt;&lt;br&gt;&lt;br&gt;&lt;font size=2&gt;&lt;b&gt;&lt;u&gt;Action&lt;/u&gt;&lt;/b&gt; : Promotion du climat scolaire&lt;br&gt;&lt;br&gt;&lt;br&gt;&lt;b&gt;&lt;u&gt;Référent&lt;/u&gt;&lt;/b&gt; : Mme ZAWADA et M. PRUNIER&lt;br&gt;&lt;br&gt;&lt;br&gt;&lt;INPUT TYPE=*button* VALUE=*envoyer un message électronique* *style=width:215px* onClick=*parent.location=\'mailto:ce.0080006N@ac-reims.fr\'*&gt;&lt;br&gt;&lt;br&gt;&lt;a href=www.chanzy.net target=_blank &gt;Pour en savoir plus&lt;/a&gt;');LG_0080006N.addTo(LG);"/>
  </r>
  <r>
    <x v="132"/>
    <s v="008"/>
    <s v="CHARLEVILLE-MEZIERES"/>
    <s v="08105"/>
    <s v="LG"/>
    <s v="CHANZY"/>
    <s v="LG CHANZY"/>
    <s v="CHARLEV.-S"/>
    <s v="CHARLEVILLE-MEZIERES"/>
    <s v="03.24.33.21.65"/>
    <s v="www.chanzy.net"/>
    <s v="49.7729701"/>
    <s v="4.7296236"/>
    <s v="ce.0080006N@ac-reims.fr"/>
    <s v="13 RUE DELVINCOURT"/>
    <s v="08000"/>
    <s v="CHARLEVILLE MEZIERES"/>
    <s v=",bounceOnAdd: true, bounceOnAddOptions: {duration: 500, height: 100},bounceOnAddCallback: function() {console.log(*done*)}});"/>
    <s v="Mme ZAWADA et M. PRUNIER"/>
    <x v="69"/>
    <x v="2"/>
    <s v="var LG_0080006N=L.marker([49.7729701,4.7296236],{icon:icon_LG,bounceOnAdd: true, bounceOnAddOptions: {duration: 500, height: 100},bounceOnAddCallback: function() {console.log(*done*)}});LG_0080006N.bindPopup('&lt;p align=center&gt; &lt;font size=2&gt;&lt;b&gt;&lt;u&gt;LG CHANZY&lt;/b&gt;&lt;/u&gt;&lt;br&gt;&lt;br&gt;&lt;font size=1&gt;13 RUE DELVINCOURT&lt;br&gt;08000&lt;b&gt; CHARLEVILLE MEZIERES&lt;/b&gt;&lt;br&gt;03.24.33.21.65&lt;br&gt;&lt;br&gt;&lt;br&gt;&lt;font size=2&gt;&lt;b&gt;&lt;u&gt;Action&lt;/u&gt;&lt;/b&gt; : Coopérationet mise en synergie CVL CVC &lt;br&gt;&lt;br&gt;&lt;br&gt;&lt;b&gt;&lt;u&gt;Référent&lt;/u&gt;&lt;/b&gt; : Mme ZAWADA et M. PRUNIER&lt;br&gt;&lt;br&gt;&lt;br&gt;&lt;INPUT TYPE=*button* VALUE=*envoyer un message électronique* *style=width:215px* onClick=*parent.location=\'mailto:ce.0080006N@ac-reims.fr\'*&gt;&lt;br&gt;&lt;br&gt;&lt;a href=www.chanzy.net target=_blank &gt;Pour en savoir plus&lt;/a&gt;');LG_0080006N.addTo(LG);"/>
  </r>
  <r>
    <x v="133"/>
    <s v="008"/>
    <s v="GIVET"/>
    <s v="08190"/>
    <s v="LG"/>
    <s v="VAUBAN"/>
    <s v="LG VAUBAN"/>
    <s v="VALL.MEUSE"/>
    <s v="GIVET"/>
    <s v="03.24.42.09.42"/>
    <n v="0"/>
    <s v="50.1333507"/>
    <s v="4.8290853"/>
    <s v="ce.0080018B@ac-reims.fr"/>
    <s v="15 RUE ANDRE BOUSY"/>
    <s v="08600"/>
    <s v="GIVET"/>
    <s v=",bounceOnAdd: true, bounceOnAddOptions: {duration: 500, height: 100},bounceOnAddCallback: function() {console.log(*done*)}});"/>
    <m/>
    <x v="0"/>
    <x v="0"/>
    <s v="var LG_0080018B=L.marker([50.1333507,4.8290853],{icon:icon_LG,bounceOnAdd: true, bounceOnAddOptions: {duration: 500, height: 100},bounceOnAddCallback: function() {console.log(*done*)}});LG_0080018B.bindPopup('&lt;p align=center&gt; &lt;font size=2&gt;&lt;b&gt;&lt;u&gt;LG VAUBAN&lt;/b&gt;&lt;/u&gt;&lt;br&gt;&lt;br&gt;&lt;font size=1&gt;15 RUE ANDRE BOUSY&lt;br&gt;08600&lt;b&gt; GIVET&lt;/b&gt;&lt;br&gt;03.24.42.09.4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18B@ac-reims.fr\'*&gt;&lt;br&gt;&lt;br&gt;&lt;a href=0 target=_blank &gt;Pour en savoir plus&lt;/a&gt;');LG_0080018B.addTo(LG);"/>
  </r>
  <r>
    <x v="134"/>
    <s v="008"/>
    <s v="VOUZIERS"/>
    <s v="08490"/>
    <s v="LG"/>
    <s v="THOMAS MASARYK"/>
    <s v="LG THOMAS MASARYK"/>
    <s v="SUD ARDEN."/>
    <s v="VOUZIERS-LE CHESNE"/>
    <s v="03.24.71.15.79"/>
    <s v="http://sepia.ac-reims.fr/lyc-masaryk/-joomla-/"/>
    <s v="49.3972499"/>
    <s v="4.6970741"/>
    <s v="ce.0080053P@ac-reims.fr"/>
    <s v="35 RUE BOURNIZET"/>
    <s v="08400"/>
    <s v="VOUZIERS"/>
    <s v=",bounceOnAdd: true, bounceOnAddOptions: {duration: 500, height: 100},bounceOnAddCallback: function() {console.log(*done*)}});"/>
    <m/>
    <x v="0"/>
    <x v="0"/>
    <s v="var LG_0080053P=L.marker([49.3972499,4.6970741],{icon:icon_LG,bounceOnAdd: true, bounceOnAddOptions: {duration: 500, height: 100},bounceOnAddCallback: function() {console.log(*done*)}});LG_0080053P.bindPopup('&lt;p align=center&gt; &lt;font size=2&gt;&lt;b&gt;&lt;u&gt;LG THOMAS MASARYK&lt;/b&gt;&lt;/u&gt;&lt;br&gt;&lt;br&gt;&lt;font size=1&gt;35 RUE BOURNIZET&lt;br&gt;08400&lt;b&gt; VOUZIERS&lt;/b&gt;&lt;br&gt;03.24.71.15.7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53P@ac-reims.fr\'*&gt;&lt;br&gt;&lt;br&gt;&lt;a href=http://sepia.ac-reims.fr/lyc-masaryk/-joomla-/ target=_blank &gt;Pour en savoir plus&lt;/a&gt;');LG_0080053P.addTo(LG);"/>
  </r>
  <r>
    <x v="135"/>
    <s v="010"/>
    <s v="TROYES"/>
    <s v="10387"/>
    <s v="LG"/>
    <s v="CAMILLE CLAUDEL"/>
    <s v="LG CAMILLE CLAUDEL"/>
    <s v="TROYES"/>
    <s v="TROYES"/>
    <s v="03.25.73.34.74"/>
    <s v="http://sepia.ac-reims.fr/lyc-camille-claudel/-spip-/"/>
    <s v="48.2919217"/>
    <s v="4.0788493"/>
    <s v="ce.0101028N@ac-reims.fr"/>
    <s v="28 RUE DES TERRASSES"/>
    <s v="10026"/>
    <s v="TROYES CEDEX"/>
    <s v=",bounceOnAdd: true, bounceOnAddOptions: {duration: 500, height: 100},bounceOnAddCallback: function() {console.log(*done*)}});"/>
    <m/>
    <x v="0"/>
    <x v="0"/>
    <s v="var LG_0101028N=L.marker([48.2919217,4.0788493],{icon:icon_LG,bounceOnAdd: true, bounceOnAddOptions: {duration: 500, height: 100},bounceOnAddCallback: function() {console.log(*done*)}});LG_0101028N.bindPopup('&lt;p align=center&gt; &lt;font size=2&gt;&lt;b&gt;&lt;u&gt;LG CAMILLE CLAUDEL&lt;/b&gt;&lt;/u&gt;&lt;br&gt;&lt;br&gt;&lt;font size=1&gt;28 RUE DES TERRASSES&lt;br&gt;10026&lt;b&gt; TROYES CEDEX&lt;/b&gt;&lt;br&gt;03.25.73.34.7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1028N@ac-reims.fr\'*&gt;&lt;br&gt;&lt;br&gt;&lt;a href=http://sepia.ac-reims.fr/lyc-camille-claudel/-spip-/ target=_blank &gt;Pour en savoir plus&lt;/a&gt;');LG_0101028N.addTo(LG);"/>
  </r>
  <r>
    <x v="136"/>
    <s v="051"/>
    <s v="CHALONS-EN-CHAMPAGNE"/>
    <s v="51108"/>
    <s v="LG"/>
    <s v="PIERRE BAYEN"/>
    <s v="LG PIERRE BAYEN"/>
    <s v="CHALONS"/>
    <s v="CHALONS CHAMPAG"/>
    <s v="03.26.69.23.40"/>
    <s v="http://sepia.ac-reims.fr/lyc-bayen/-spip-/"/>
    <s v="48.959898"/>
    <s v="4.3628692"/>
    <s v="ce.0510006E@ac-reims.fr"/>
    <s v="22 RUE DU LYCEE"/>
    <s v="51037"/>
    <s v="CHALONS EN CHAMPAGNE CEDEX"/>
    <s v=",bounceOnAdd: true, bounceOnAddOptions: {duration: 500, height: 100},bounceOnAddCallback: function() {console.log(*done*)}});"/>
    <m/>
    <x v="0"/>
    <x v="0"/>
    <s v="var LG_0510006E=L.marker([48.959898,4.3628692],{icon:icon_LG,bounceOnAdd: true, bounceOnAddOptions: {duration: 500, height: 100},bounceOnAddCallback: function() {console.log(*done*)}});LG_0510006E.bindPopup('&lt;p align=center&gt; &lt;font size=2&gt;&lt;b&gt;&lt;u&gt;LG PIERRE BAYEN&lt;/b&gt;&lt;/u&gt;&lt;br&gt;&lt;br&gt;&lt;font size=1&gt;22 RUE DU LYCEE&lt;br&gt;51037&lt;b&gt; CHALONS EN CHAMPAGNE CEDEX&lt;/b&gt;&lt;br&gt;03.26.69.23.4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06E@ac-reims.fr\'*&gt;&lt;br&gt;&lt;br&gt;&lt;a href=http://sepia.ac-reims.fr/lyc-bayen/-spip-/ target=_blank &gt;Pour en savoir plus&lt;/a&gt;');LG_0510006E.addTo(LG);"/>
  </r>
  <r>
    <x v="137"/>
    <s v="051"/>
    <s v="REIMS"/>
    <s v="51454"/>
    <s v="LG"/>
    <s v="GEORGES CLEMENCEAU"/>
    <s v="LG GEORGES CLEMENCEAU"/>
    <s v="REIMS"/>
    <s v="REIMS"/>
    <s v="03.26.85.00.64"/>
    <s v="www.lycee-clemenceau-reims.fr"/>
    <s v="49.2507343"/>
    <s v="4.046329"/>
    <s v="ce.0510031G@ac-reims.fr"/>
    <s v="46 AVENUE GEORGES CLEMENCEAU"/>
    <s v="51682"/>
    <s v="REIMS CEDEX 2"/>
    <s v=",bounceOnAdd: true, bounceOnAddOptions: {duration: 500, height: 100},bounceOnAddCallback: function() {console.log(*done*)}});"/>
    <s v="Mme FINANCE"/>
    <x v="70"/>
    <x v="2"/>
    <s v="var LG_0510031G=L.marker([49.2507343,4.046329],{icon:icon_LG,bounceOnAdd: true, bounceOnAddOptions: {duration: 500, height: 100},bounceOnAddCallback: function() {console.log(*done*)}});LG_0510031G.bindPopup('&lt;p align=center&gt; &lt;font size=2&gt;&lt;b&gt;&lt;u&gt;LG GEORGES CLEMENCEAU&lt;/b&gt;&lt;/u&gt;&lt;br&gt;&lt;br&gt;&lt;font size=1&gt;46 AVENUE GEORGES CLEMENCEAU&lt;br&gt;51682&lt;b&gt; REIMS CEDEX 2&lt;/b&gt;&lt;br&gt;03.26.85.00.64&lt;br&gt;&lt;br&gt;&lt;br&gt;&lt;font size=2&gt;&lt;b&gt;&lt;u&gt;Action&lt;/u&gt;&lt;/b&gt; : Semaine de solidarité&lt;br&gt;&lt;br&gt;&lt;br&gt;&lt;b&gt;&lt;u&gt;Référent&lt;/u&gt;&lt;/b&gt; : Mme FINANCE&lt;br&gt;&lt;br&gt;&lt;br&gt;&lt;INPUT TYPE=*button* VALUE=*envoyer un message électronique* *style=width:215px* onClick=*parent.location=\'mailto:ce.0510031G@ac-reims.fr\'*&gt;&lt;br&gt;&lt;br&gt;&lt;a href=www.lycee-clemenceau-reims.fr target=_blank &gt;Pour en savoir plus&lt;/a&gt;');LG_0510031G.addTo(LG);"/>
  </r>
  <r>
    <x v="137"/>
    <s v="051"/>
    <s v="REIMS"/>
    <s v="51454"/>
    <s v="LG"/>
    <s v="GEORGES CLEMENCEAU"/>
    <s v="LG GEORGES CLEMENCEAU"/>
    <s v="REIMS"/>
    <s v="REIMS"/>
    <s v="03.26.85.00.64"/>
    <s v="www.lycee-clemenceau-reims.fr"/>
    <s v="49.2507343"/>
    <s v="4.046329"/>
    <s v="ce.0510031G@ac-reims.fr"/>
    <s v="46 AVENUE GEORGES CLEMENCEAU"/>
    <s v="51682"/>
    <s v="REIMS CEDEX 2"/>
    <s v=",bounceOnAdd: true, bounceOnAddOptions: {duration: 500, height: 100},bounceOnAddCallback: function() {console.log(*done*)}});"/>
    <s v="Mme FINANCE"/>
    <x v="71"/>
    <x v="2"/>
    <s v="var LG_0510031G=L.marker([49.2507343,4.046329],{icon:icon_LG,bounceOnAdd: true, bounceOnAddOptions: {duration: 500, height: 100},bounceOnAddCallback: function() {console.log(*done*)}});LG_0510031G.bindPopup('&lt;p align=center&gt; &lt;font size=2&gt;&lt;b&gt;&lt;u&gt;LG GEORGES CLEMENCEAU&lt;/b&gt;&lt;/u&gt;&lt;br&gt;&lt;br&gt;&lt;font size=1&gt;46 AVENUE GEORGES CLEMENCEAU&lt;br&gt;51682&lt;b&gt; REIMS CEDEX 2&lt;/b&gt;&lt;br&gt;03.26.85.00.64&lt;br&gt;&lt;br&gt;&lt;br&gt;&lt;font size=2&gt;&lt;b&gt;&lt;u&gt;Action&lt;/u&gt;&lt;/b&gt; : Semaine de l\'égalité homme-femme&lt;br&gt;&lt;br&gt;&lt;br&gt;&lt;b&gt;&lt;u&gt;Référent&lt;/u&gt;&lt;/b&gt; : Mme FINANCE&lt;br&gt;&lt;br&gt;&lt;br&gt;&lt;INPUT TYPE=*button* VALUE=*envoyer un message électronique* *style=width:215px* onClick=*parent.location=\'mailto:ce.0510031G@ac-reims.fr\'*&gt;&lt;br&gt;&lt;br&gt;&lt;a href=www.lycee-clemenceau-reims.fr target=_blank &gt;Pour en savoir plus&lt;/a&gt;');LG_0510031G.addTo(LG);"/>
  </r>
  <r>
    <x v="137"/>
    <s v="051"/>
    <s v="REIMS"/>
    <s v="51454"/>
    <s v="LG"/>
    <s v="GEORGES CLEMENCEAU"/>
    <s v="LG GEORGES CLEMENCEAU"/>
    <s v="REIMS"/>
    <s v="REIMS"/>
    <s v="03.26.85.00.64"/>
    <s v="www.lycee-clemenceau-reims.fr"/>
    <s v="49.2507343"/>
    <s v="4.046329"/>
    <s v="ce.0510031G@ac-reims.fr"/>
    <s v="46 AVENUE GEORGES CLEMENCEAU"/>
    <s v="51682"/>
    <s v="REIMS CEDEX 2"/>
    <s v=",bounceOnAdd: true, bounceOnAddOptions: {duration: 500, height: 100},bounceOnAddCallback: function() {console.log(*done*)}});"/>
    <s v="Mme FINANCE"/>
    <x v="72"/>
    <x v="2"/>
    <s v="var LG_0510031G=L.marker([49.2507343,4.046329],{icon:icon_LG,bounceOnAdd: true, bounceOnAddOptions: {duration: 500, height: 100},bounceOnAddCallback: function() {console.log(*done*)}});LG_0510031G.bindPopup('&lt;p align=center&gt; &lt;font size=2&gt;&lt;b&gt;&lt;u&gt;LG GEORGES CLEMENCEAU&lt;/b&gt;&lt;/u&gt;&lt;br&gt;&lt;br&gt;&lt;font size=1&gt;46 AVENUE GEORGES CLEMENCEAU&lt;br&gt;51682&lt;b&gt; REIMS CEDEX 2&lt;/b&gt;&lt;br&gt;03.26.85.00.64&lt;br&gt;&lt;br&gt;&lt;br&gt;&lt;font size=2&gt;&lt;b&gt;&lt;u&gt;Action&lt;/u&gt;&lt;/b&gt; : Prévention sécurité routière &lt;br&gt;&lt;br&gt;&lt;br&gt;&lt;b&gt;&lt;u&gt;Référent&lt;/u&gt;&lt;/b&gt; : Mme FINANCE&lt;br&gt;&lt;br&gt;&lt;br&gt;&lt;INPUT TYPE=*button* VALUE=*envoyer un message électronique* *style=width:215px* onClick=*parent.location=\'mailto:ce.0510031G@ac-reims.fr\'*&gt;&lt;br&gt;&lt;br&gt;&lt;a href=www.lycee-clemenceau-reims.fr target=_blank &gt;Pour en savoir plus&lt;/a&gt;');LG_0510031G.addTo(LG);"/>
  </r>
  <r>
    <x v="137"/>
    <s v="051"/>
    <s v="REIMS"/>
    <s v="51454"/>
    <s v="LG"/>
    <s v="GEORGES CLEMENCEAU"/>
    <s v="LG GEORGES CLEMENCEAU"/>
    <s v="REIMS"/>
    <s v="REIMS"/>
    <s v="03.26.85.00.64"/>
    <s v="www.lycee-clemenceau-reims.fr"/>
    <s v="49.2507343"/>
    <s v="4.046329"/>
    <s v="ce.0510031G@ac-reims.fr"/>
    <s v="46 AVENUE GEORGES CLEMENCEAU"/>
    <s v="51682"/>
    <s v="REIMS CEDEX 2"/>
    <s v=",bounceOnAdd: true, bounceOnAddOptions: {duration: 500, height: 100},bounceOnAddCallback: function() {console.log(*done*)}});"/>
    <s v="Mme FINANCE"/>
    <x v="73"/>
    <x v="2"/>
    <s v="var LG_0510031G=L.marker([49.2507343,4.046329],{icon:icon_LG,bounceOnAdd: true, bounceOnAddOptions: {duration: 500, height: 100},bounceOnAddCallback: function() {console.log(*done*)}});LG_0510031G.bindPopup('&lt;p align=center&gt; &lt;font size=2&gt;&lt;b&gt;&lt;u&gt;LG GEORGES CLEMENCEAU&lt;/b&gt;&lt;/u&gt;&lt;br&gt;&lt;br&gt;&lt;font size=1&gt;46 AVENUE GEORGES CLEMENCEAU&lt;br&gt;51682&lt;b&gt; REIMS CEDEX 2&lt;/b&gt;&lt;br&gt;03.26.85.00.64&lt;br&gt;&lt;br&gt;&lt;br&gt;&lt;font size=2&gt;&lt;b&gt;&lt;u&gt;Action&lt;/u&gt;&lt;/b&gt; : Journée citoyenne&lt;br&gt;&lt;br&gt;&lt;br&gt;&lt;b&gt;&lt;u&gt;Référent&lt;/u&gt;&lt;/b&gt; : Mme FINANCE&lt;br&gt;&lt;br&gt;&lt;br&gt;&lt;INPUT TYPE=*button* VALUE=*envoyer un message électronique* *style=width:215px* onClick=*parent.location=\'mailto:ce.0510031G@ac-reims.fr\'*&gt;&lt;br&gt;&lt;br&gt;&lt;a href=www.lycee-clemenceau-reims.fr target=_blank &gt;Pour en savoir plus&lt;/a&gt;');LG_0510031G.addTo(LG);"/>
  </r>
  <r>
    <x v="138"/>
    <s v="051"/>
    <s v="REIMS"/>
    <s v="51454"/>
    <s v="LG"/>
    <s v="COLBERT"/>
    <s v="LG COLBERT"/>
    <s v="REIMS"/>
    <s v="REIMS"/>
    <s v="03.26.09.15.80"/>
    <n v="0"/>
    <s v="49.2828275"/>
    <s v="4.024205"/>
    <s v="ce.0511901P@ac-reims.fr"/>
    <s v="56 RUE DU DR SCHWEITZER"/>
    <s v="51100"/>
    <s v="REIMS"/>
    <s v=",bounceOnAdd: true, bounceOnAddOptions: {duration: 500, height: 100},bounceOnAddCallback: function() {console.log(*done*)}});"/>
    <s v="M. BENHAMMOUDA"/>
    <x v="74"/>
    <x v="1"/>
    <s v="var LG_0511901P=L.marker([49.2828275,4.024205],{icon:icon_LG,bounceOnAdd: true, bounceOnAddOptions: {duration: 500, height: 100},bounceOnAddCallback: function() {console.log(*done*)}});LG_0511901P.bindPopup('&lt;p align=center&gt; &lt;font size=2&gt;&lt;b&gt;&lt;u&gt;LG COLBERT&lt;/b&gt;&lt;/u&gt;&lt;br&gt;&lt;br&gt;&lt;font size=1&gt;56 RUE DU DR SCHWEITZER&lt;br&gt;51100&lt;b&gt; REIMS&lt;/b&gt;&lt;br&gt;03.26.09.15.80&lt;br&gt;&lt;br&gt;&lt;br&gt;&lt;font size=2&gt;&lt;b&gt;&lt;u&gt;Action&lt;/u&gt;&lt;/b&gt; : Lycéens ambassadeurs contre le harcélement&lt;br&gt;&lt;br&gt;&lt;br&gt;&lt;b&gt;&lt;u&gt;Référent&lt;/u&gt;&lt;/b&gt; : M. BENHAMMOUDA&lt;br&gt;&lt;br&gt;&lt;br&gt;&lt;INPUT TYPE=*button* VALUE=*envoyer un message électronique* *style=width:215px* onClick=*parent.location=\'mailto:ce.0511901P@ac-reims.fr\'*&gt;&lt;br&gt;&lt;br&gt;&lt;a href=0 target=_blank &gt;Pour en savoir plus&lt;/a&gt;');LG_0511901P.addTo(LG);"/>
  </r>
  <r>
    <x v="139"/>
    <s v="008"/>
    <s v="CHARLEVILLE-MEZIERES"/>
    <s v="08105"/>
    <s v="LGT"/>
    <s v="SEVIGNE"/>
    <s v="LGT SEVIGNE"/>
    <s v="CHARLEV.-S"/>
    <s v="CHARLEVILLE-MEZIERES"/>
    <s v="03.24.59.83.00"/>
    <s v="www.lyceesevigne.com"/>
    <s v="49.7710212"/>
    <s v="4.7172013"/>
    <s v="ce.0080007P@ac-reims.fr"/>
    <s v="14 RUE MADAME DE SEVIGNE"/>
    <s v="08013"/>
    <s v="CHARLEVILLE MEZIERES CEDEX"/>
    <s v=",bounceOnAdd: true, bounceOnAddOptions: {duration: 500, height: 100},bounceOnAddCallback: function() {console.log(*done*)}});"/>
    <s v="Mmes CALVET et TOULMONDE"/>
    <x v="75"/>
    <x v="2"/>
    <s v="var LGT_0080007P=L.marker([49.7710212,4.7172013],{icon:icon_LGT,bounceOnAdd: true, bounceOnAddOptions: {duration: 500, height: 100},bounceOnAddCallback: function() {console.log(*done*)}});LGT_0080007P.bindPopup('&lt;p align=center&gt; &lt;font size=2&gt;&lt;b&gt;&lt;u&gt;LGT SEVIGNE&lt;/b&gt;&lt;/u&gt;&lt;br&gt;&lt;br&gt;&lt;font size=1&gt;14 RUE MADAME DE SEVIGNE&lt;br&gt;08013&lt;b&gt; CHARLEVILLE MEZIERES CEDEX&lt;/b&gt;&lt;br&gt;03.24.59.83.00&lt;br&gt;&lt;br&gt;&lt;br&gt;&lt;font size=2&gt;&lt;b&gt;&lt;u&gt;Action&lt;/u&gt;&lt;/b&gt; : Activités ludiques et sorties de proximité&lt;br&gt;&lt;br&gt;&lt;br&gt;&lt;b&gt;&lt;u&gt;Référent&lt;/u&gt;&lt;/b&gt; : Mmes CALVET et TOULMONDE&lt;br&gt;&lt;br&gt;&lt;br&gt;&lt;INPUT TYPE=*button* VALUE=*envoyer un message électronique* *style=width:215px* onClick=*parent.location=\'mailto:ce.0080007P@ac-reims.fr\'*&gt;&lt;br&gt;&lt;br&gt;&lt;a href=www.lyceesevigne.com target=_blank &gt;Pour en savoir plus&lt;/a&gt;');LGT_0080007P.addTo(LGT);"/>
  </r>
  <r>
    <x v="139"/>
    <s v="008"/>
    <s v="CHARLEVILLE-MEZIERES"/>
    <s v="08105"/>
    <s v="LGT"/>
    <s v="SEVIGNE"/>
    <s v="LGT SEVIGNE"/>
    <s v="CHARLEV.-S"/>
    <s v="CHARLEVILLE-MEZIERES"/>
    <s v="03.24.59.83.00"/>
    <s v="www.lyceesevigne.com"/>
    <s v="49.7710212"/>
    <s v="4.7172013"/>
    <s v="ce.0080007P@ac-reims.fr"/>
    <s v="14 RUE MADAME DE SEVIGNE"/>
    <s v="08013"/>
    <s v="CHARLEVILLE MEZIERES CEDEX"/>
    <s v=",bounceOnAdd: true, bounceOnAddOptions: {duration: 500, height: 100},bounceOnAddCallback: function() {console.log(*done*)}});"/>
    <s v="Mmes CALVET et TOULMONDE"/>
    <x v="76"/>
    <x v="2"/>
    <s v="var LGT_0080007P=L.marker([49.7710212,4.7172013],{icon:icon_LGT,bounceOnAdd: true, bounceOnAddOptions: {duration: 500, height: 100},bounceOnAddCallback: function() {console.log(*done*)}});LGT_0080007P.bindPopup('&lt;p align=center&gt; &lt;font size=2&gt;&lt;b&gt;&lt;u&gt;LGT SEVIGNE&lt;/b&gt;&lt;/u&gt;&lt;br&gt;&lt;br&gt;&lt;font size=1&gt;14 RUE MADAME DE SEVIGNE&lt;br&gt;08013&lt;b&gt; CHARLEVILLE MEZIERES CEDEX&lt;/b&gt;&lt;br&gt;03.24.59.83.00&lt;br&gt;&lt;br&gt;&lt;br&gt;&lt;font size=2&gt;&lt;b&gt;&lt;u&gt;Action&lt;/u&gt;&lt;/b&gt; : &quot;c\'est du propre&quot;&lt;br&gt;&lt;br&gt;&lt;br&gt;&lt;b&gt;&lt;u&gt;Référent&lt;/u&gt;&lt;/b&gt; : Mmes CALVET et TOULMONDE&lt;br&gt;&lt;br&gt;&lt;br&gt;&lt;INPUT TYPE=*button* VALUE=*envoyer un message électronique* *style=width:215px* onClick=*parent.location=\'mailto:ce.0080007P@ac-reims.fr\'*&gt;&lt;br&gt;&lt;br&gt;&lt;a href=www.lyceesevigne.com target=_blank &gt;Pour en savoir plus&lt;/a&gt;');LGT_0080007P.addTo(LGT);"/>
  </r>
  <r>
    <x v="139"/>
    <s v="008"/>
    <s v="CHARLEVILLE-MEZIERES"/>
    <s v="08105"/>
    <s v="LGT"/>
    <s v="SEVIGNE"/>
    <s v="LGT SEVIGNE"/>
    <s v="CHARLEV.-S"/>
    <s v="CHARLEVILLE-MEZIERES"/>
    <s v="03.24.59.83.00"/>
    <s v="www.lyceesevigne.com"/>
    <s v="49.7710212"/>
    <s v="4.7172013"/>
    <s v="ce.0080007P@ac-reims.fr"/>
    <s v="14 RUE MADAME DE SEVIGNE"/>
    <s v="08013"/>
    <s v="CHARLEVILLE MEZIERES CEDEX"/>
    <s v=",bounceOnAdd: true, bounceOnAddOptions: {duration: 500, height: 100},bounceOnAddCallback: function() {console.log(*done*)}});"/>
    <s v="Mmes CALVET et TOULMONDE"/>
    <x v="77"/>
    <x v="5"/>
    <s v="var LGT_0080007P=L.marker([49.7710212,4.7172013],{icon:icon_LGT,bounceOnAdd: true, bounceOnAddOptions: {duration: 500, height: 100},bounceOnAddCallback: function() {console.log(*done*)}});LGT_0080007P.bindPopup('&lt;p align=center&gt; &lt;font size=2&gt;&lt;b&gt;&lt;u&gt;LGT SEVIGNE&lt;/b&gt;&lt;/u&gt;&lt;br&gt;&lt;br&gt;&lt;font size=1&gt;14 RUE MADAME DE SEVIGNE&lt;br&gt;08013&lt;b&gt; CHARLEVILLE MEZIERES CEDEX&lt;/b&gt;&lt;br&gt;03.24.59.83.00&lt;br&gt;&lt;br&gt;&lt;br&gt;&lt;font size=2&gt;&lt;b&gt;&lt;u&gt;Action&lt;/u&gt;&lt;/b&gt; : Evénementiels culturels &lt;br&gt;&lt;br&gt;&lt;br&gt;&lt;b&gt;&lt;u&gt;Référent&lt;/u&gt;&lt;/b&gt; : Mmes CALVET et TOULMONDE&lt;br&gt;&lt;br&gt;&lt;br&gt;&lt;INPUT TYPE=*button* VALUE=*envoyer un message électronique* *style=width:215px* onClick=*parent.location=\'mailto:ce.0080007P@ac-reims.fr\'*&gt;&lt;br&gt;&lt;br&gt;&lt;a href=www.lyceesevigne.com target=_blank &gt;Pour en savoir plus&lt;/a&gt;');LGT_0080007P.addTo(LGT);"/>
  </r>
  <r>
    <x v="139"/>
    <s v="008"/>
    <s v="CHARLEVILLE-MEZIERES"/>
    <s v="08105"/>
    <s v="LGT"/>
    <s v="SEVIGNE"/>
    <s v="LGT SEVIGNE"/>
    <s v="CHARLEV.-S"/>
    <s v="CHARLEVILLE-MEZIERES"/>
    <s v="03.24.59.83.00"/>
    <s v="www.lyceesevigne.com"/>
    <s v="49.7710212"/>
    <s v="4.7172013"/>
    <s v="ce.0080007P@ac-reims.fr"/>
    <s v="14 RUE MADAME DE SEVIGNE"/>
    <s v="08013"/>
    <s v="CHARLEVILLE MEZIERES CEDEX"/>
    <s v=",bounceOnAdd: true, bounceOnAddOptions: {duration: 500, height: 100},bounceOnAddCallback: function() {console.log(*done*)}});"/>
    <s v="Mmes CALVET et TOULMONDE"/>
    <x v="78"/>
    <x v="2"/>
    <s v="var LGT_0080007P=L.marker([49.7710212,4.7172013],{icon:icon_LGT,bounceOnAdd: true, bounceOnAddOptions: {duration: 500, height: 100},bounceOnAddCallback: function() {console.log(*done*)}});LGT_0080007P.bindPopup('&lt;p align=center&gt; &lt;font size=2&gt;&lt;b&gt;&lt;u&gt;LGT SEVIGNE&lt;/b&gt;&lt;/u&gt;&lt;br&gt;&lt;br&gt;&lt;font size=1&gt;14 RUE MADAME DE SEVIGNE&lt;br&gt;08013&lt;b&gt; CHARLEVILLE MEZIERES CEDEX&lt;/b&gt;&lt;br&gt;03.24.59.83.00&lt;br&gt;&lt;br&gt;&lt;br&gt;&lt;font size=2&gt;&lt;b&gt;&lt;u&gt;Action&lt;/u&gt;&lt;/b&gt; : la &quot;cantoche&quot;&lt;br&gt;&lt;br&gt;&lt;br&gt;&lt;b&gt;&lt;u&gt;Référent&lt;/u&gt;&lt;/b&gt; : Mmes CALVET et TOULMONDE&lt;br&gt;&lt;br&gt;&lt;br&gt;&lt;INPUT TYPE=*button* VALUE=*envoyer un message électronique* *style=width:215px* onClick=*parent.location=\'mailto:ce.0080007P@ac-reims.fr\'*&gt;&lt;br&gt;&lt;br&gt;&lt;a href=www.lyceesevigne.com target=_blank &gt;Pour en savoir plus&lt;/a&gt;');LGT_0080007P.addTo(LGT);"/>
  </r>
  <r>
    <x v="140"/>
    <s v="008"/>
    <s v="CHARLEVILLE-MEZIERES"/>
    <s v="08105"/>
    <s v="LGT"/>
    <s v="MONGE"/>
    <s v="LGT MONGE"/>
    <s v="CHARLEV.-S"/>
    <s v="CHARLEVILLE-MEZIERES"/>
    <s v="03.24.52.69.69"/>
    <s v="http://www.lyceemonge.com"/>
    <s v="49.761407"/>
    <s v="4.7126167"/>
    <s v="ce.0080027L@ac-reims.fr"/>
    <s v="2 AVENUE DE SAINT JULIEN"/>
    <s v="08000"/>
    <s v="CHARLEVILLE MEZIERES"/>
    <s v=",bounceOnAdd: true, bounceOnAddOptions: {duration: 500, height: 100},bounceOnAddCallback: function() {console.log(*done*)}});"/>
    <s v="Mme LIBAN"/>
    <x v="79"/>
    <x v="2"/>
    <s v="var LGT_0080027L=L.marker([49.761407,4.7126167],{icon:icon_LGT,bounceOnAdd: true, bounceOnAddOptions: {duration: 500, height: 100},bounceOnAddCallback: function() {console.log(*done*)}});LGT_0080027L.bindPopup('&lt;p align=center&gt; &lt;font size=2&gt;&lt;b&gt;&lt;u&gt;LGT MONGE&lt;/b&gt;&lt;/u&gt;&lt;br&gt;&lt;br&gt;&lt;font size=1&gt;2 AVENUE DE SAINT JULIEN&lt;br&gt;08000&lt;b&gt; CHARLEVILLE MEZIERES&lt;/b&gt;&lt;br&gt;03.24.52.69.69&lt;br&gt;&lt;br&gt;&lt;br&gt;&lt;font size=2&gt;&lt;b&gt;&lt;u&gt;Action&lt;/u&gt;&lt;/b&gt; : Médiation par les pairs&lt;br&gt;&lt;br&gt;&lt;br&gt;&lt;b&gt;&lt;u&gt;Référent&lt;/u&gt;&lt;/b&gt; : Mme LIBAN&lt;br&gt;&lt;br&gt;&lt;br&gt;&lt;INPUT TYPE=*button* VALUE=*envoyer un message électronique* *style=width:215px* onClick=*parent.location=\'mailto:ce.0080027L@ac-reims.fr\'*&gt;&lt;br&gt;&lt;br&gt;&lt;a href=http://www.lyceemonge.com target=_blank &gt;Pour en savoir plus&lt;/a&gt;');LGT_0080027L.addTo(LGT);"/>
  </r>
  <r>
    <x v="141"/>
    <s v="008"/>
    <s v="SEDAN"/>
    <s v="08409"/>
    <s v="LGT"/>
    <s v="PIERRE BAYLE"/>
    <s v="LGT PIERRE BAYLE"/>
    <s v="CHARLEV.-S"/>
    <s v="SEDAN"/>
    <s v="03.24.27.39.95"/>
    <s v="http://xxi.ac-reims.fr/lyc-pierre-bayle/"/>
    <s v="49.6923329"/>
    <s v="4.9465206"/>
    <s v="ce.0080045F@ac-reims.fr"/>
    <s v="RUE ROGISSART"/>
    <s v="08200"/>
    <s v="SEDAN"/>
    <s v=",bounceOnAdd: true, bounceOnAddOptions: {duration: 500, height: 100},bounceOnAddCallback: function() {console.log(*done*)}});"/>
    <m/>
    <x v="0"/>
    <x v="0"/>
    <s v="var LGT_0080045F=L.marker([49.6923329,4.9465206],{icon:icon_LGT,bounceOnAdd: true, bounceOnAddOptions: {duration: 500, height: 100},bounceOnAddCallback: function() {console.log(*done*)}});LGT_0080045F.bindPopup('&lt;p align=center&gt; &lt;font size=2&gt;&lt;b&gt;&lt;u&gt;LGT PIERRE BAYLE&lt;/b&gt;&lt;/u&gt;&lt;br&gt;&lt;br&gt;&lt;font size=1&gt;RUE ROGISSART&lt;br&gt;08200&lt;b&gt; SEDAN&lt;/b&gt;&lt;br&gt;03.24.27.39.9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45F@ac-reims.fr\'*&gt;&lt;br&gt;&lt;br&gt;&lt;a href=http://xxi.ac-reims.fr/lyc-pierre-bayle/ target=_blank &gt;Pour en savoir plus&lt;/a&gt;');LGT_0080045F.addTo(LGT);"/>
  </r>
  <r>
    <x v="142"/>
    <s v="010"/>
    <s v="ROMILLY-SUR-SEINE"/>
    <s v="10323"/>
    <s v="LGT"/>
    <s v="F. ET I. JOLIOT CURIE"/>
    <s v="LGT F. ET I. JOLIOT CURIE"/>
    <s v="ROMILLY"/>
    <s v="ROMILLY/SEINE"/>
    <s v="03.25.24.99.34"/>
    <s v="www.joliot10.fr"/>
    <s v="48.515122"/>
    <s v="3.7161621"/>
    <s v="ce.0100015M@ac-reims.fr"/>
    <s v="1 RUE GUY MOQUET"/>
    <s v="10100"/>
    <s v="ROMILLY SUR SEINE"/>
    <s v=",bounceOnAdd: true, bounceOnAddOptions: {duration: 500, height: 100},bounceOnAddCallback: function() {console.log(*done*)}});"/>
    <m/>
    <x v="0"/>
    <x v="0"/>
    <s v="var LGT_0100015M=L.marker([48.515122,3.7161621],{icon:icon_LGT,bounceOnAdd: true, bounceOnAddOptions: {duration: 500, height: 100},bounceOnAddCallback: function() {console.log(*done*)}});LGT_0100015M.bindPopup('&lt;p align=center&gt; &lt;font size=2&gt;&lt;b&gt;&lt;u&gt;LGT F. ET I. JOLIOT CURIE&lt;/b&gt;&lt;/u&gt;&lt;br&gt;&lt;br&gt;&lt;font size=1&gt;1 RUE GUY MOQUET&lt;br&gt;10100&lt;b&gt; ROMILLY SUR SEINE&lt;/b&gt;&lt;br&gt;03.25.24.99.3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5M@ac-reims.fr\'*&gt;&lt;br&gt;&lt;br&gt;&lt;a href=www.joliot10.fr target=_blank &gt;Pour en savoir plus&lt;/a&gt;');LGT_0100015M.addTo(LGT);"/>
  </r>
  <r>
    <x v="143"/>
    <s v="010"/>
    <s v="TROYES"/>
    <s v="10387"/>
    <s v="LGT"/>
    <s v="CHRESTIEN DE TROYES"/>
    <s v="LGT CHRESTIEN DE TROYES"/>
    <s v="TROYES"/>
    <s v="TROYES"/>
    <s v="03.25.71.53.00"/>
    <s v="www.lyceechrestiendetroyes.fr"/>
    <s v="48.2700513"/>
    <s v="4.0802402"/>
    <s v="ce.0100022V@ac-reims.fr"/>
    <s v="3 RUE DE QUEBEC"/>
    <s v="10009"/>
    <s v="TROYES CEDEX"/>
    <s v=",bounceOnAdd: true, bounceOnAddOptions: {duration: 500, height: 100},bounceOnAddCallback: function() {console.log(*done*)}});"/>
    <m/>
    <x v="0"/>
    <x v="0"/>
    <s v="var LGT_0100022V=L.marker([48.2700513,4.0802402],{icon:icon_LGT,bounceOnAdd: true, bounceOnAddOptions: {duration: 500, height: 100},bounceOnAddCallback: function() {console.log(*done*)}});LGT_0100022V.bindPopup('&lt;p align=center&gt; &lt;font size=2&gt;&lt;b&gt;&lt;u&gt;LGT CHRESTIEN DE TROYES&lt;/b&gt;&lt;/u&gt;&lt;br&gt;&lt;br&gt;&lt;font size=1&gt;3 RUE DE QUEBEC&lt;br&gt;10009&lt;b&gt; TROYES CEDEX&lt;/b&gt;&lt;br&gt;03.25.71.53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22V@ac-reims.fr\'*&gt;&lt;br&gt;&lt;br&gt;&lt;a href=www.lyceechrestiendetroyes.fr target=_blank &gt;Pour en savoir plus&lt;/a&gt;');LGT_0100022V.addTo(LGT);"/>
  </r>
  <r>
    <x v="144"/>
    <s v="010"/>
    <s v="SAINTE-SAVINE"/>
    <s v="10362"/>
    <s v="LGT"/>
    <s v="EDOUARD HERRIOT"/>
    <s v="LGT EDOUARD HERRIOT"/>
    <s v="TROYES"/>
    <s v="TROYES"/>
    <s v="03.25.72.15.50"/>
    <n v="0"/>
    <s v="48.2919226"/>
    <s v="4.0247894"/>
    <s v="ce.0101016A@ac-reims.fr"/>
    <s v="RUE LA MALADIERE"/>
    <s v="10600"/>
    <s v="LA CHAPELLE ST LUC"/>
    <s v=",bounceOnAdd: true, bounceOnAddOptions: {duration: 500, height: 100},bounceOnAddCallback: function() {console.log(*done*)}});"/>
    <m/>
    <x v="0"/>
    <x v="0"/>
    <s v="var LGT_0101016A=L.marker([48.2919226,4.0247894],{icon:icon_LGT,bounceOnAdd: true, bounceOnAddOptions: {duration: 500, height: 100},bounceOnAddCallback: function() {console.log(*done*)}});LGT_0101016A.bindPopup('&lt;p align=center&gt; &lt;font size=2&gt;&lt;b&gt;&lt;u&gt;LGT EDOUARD HERRIOT&lt;/b&gt;&lt;/u&gt;&lt;br&gt;&lt;br&gt;&lt;font size=1&gt;RUE LA MALADIERE&lt;br&gt;10600&lt;b&gt; LA CHAPELLE ST LUC&lt;/b&gt;&lt;br&gt;03.25.72.15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1016A@ac-reims.fr\'*&gt;&lt;br&gt;&lt;br&gt;&lt;a href=0 target=_blank &gt;Pour en savoir plus&lt;/a&gt;');LGT_0101016A.addTo(LGT);"/>
  </r>
  <r>
    <x v="145"/>
    <s v="051"/>
    <s v="REIMS"/>
    <s v="51454"/>
    <s v="LGT"/>
    <s v="JEAN JAURES"/>
    <s v="LGT JEAN JAURES"/>
    <s v="REIMS"/>
    <s v="REIMS"/>
    <s v="03.26.40.22.50"/>
    <s v="http://www.lyceejeanjauresreims.fr"/>
    <s v="49.2583268"/>
    <s v="4.0455019"/>
    <s v="ce.0510032H@ac-reims.fr"/>
    <s v="17 RUE RUINART DE BRIMONT"/>
    <s v="51062"/>
    <s v="REIMS CEDEX"/>
    <s v=",bounceOnAdd: true, bounceOnAddOptions: {duration: 500, height: 100},bounceOnAddCallback: function() {console.log(*done*)}});"/>
    <m/>
    <x v="0"/>
    <x v="0"/>
    <s v="var LGT_0510032H=L.marker([49.2583268,4.0455019],{icon:icon_LGT,bounceOnAdd: true, bounceOnAddOptions: {duration: 500, height: 100},bounceOnAddCallback: function() {console.log(*done*)}});LGT_0510032H.bindPopup('&lt;p align=center&gt; &lt;font size=2&gt;&lt;b&gt;&lt;u&gt;LGT JEAN JAURES&lt;/b&gt;&lt;/u&gt;&lt;br&gt;&lt;br&gt;&lt;font size=1&gt;17 RUE RUINART DE BRIMONT&lt;br&gt;51062&lt;b&gt; REIMS CEDEX&lt;/b&gt;&lt;br&gt;03.26.40.22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2H@ac-reims.fr\'*&gt;&lt;br&gt;&lt;br&gt;&lt;a href=http://www.lyceejeanjauresreims.fr target=_blank &gt;Pour en savoir plus&lt;/a&gt;');LGT_0510032H.addTo(LGT);"/>
  </r>
  <r>
    <x v="146"/>
    <s v="051"/>
    <s v="REIMS"/>
    <s v="51454"/>
    <s v="LGT"/>
    <s v="FRANKLIN ROOSEVELT"/>
    <s v="LGT FRANKLIN ROOSEVELT"/>
    <s v="REIMS"/>
    <s v="REIMS"/>
    <s v="03.26.86.70.90"/>
    <s v="www.lycee-roosevelt.fr"/>
    <s v="49.2632382"/>
    <s v="4.0266645"/>
    <s v="ce.0510034K@ac-reims.fr"/>
    <s v="10 RUE ROOSEVELT"/>
    <s v="51096"/>
    <s v="REIMS CEDEX"/>
    <s v=",bounceOnAdd: true, bounceOnAddOptions: {duration: 500, height: 100},bounceOnAddCallback: function() {console.log(*done*)}});"/>
    <m/>
    <x v="0"/>
    <x v="0"/>
    <s v="var LGT_0510034K=L.marker([49.2632382,4.0266645],{icon:icon_LGT,bounceOnAdd: true, bounceOnAddOptions: {duration: 500, height: 100},bounceOnAddCallback: function() {console.log(*done*)}});LGT_0510034K.bindPopup('&lt;p align=center&gt; &lt;font size=2&gt;&lt;b&gt;&lt;u&gt;LGT FRANKLIN ROOSEVELT&lt;/b&gt;&lt;/u&gt;&lt;br&gt;&lt;br&gt;&lt;font size=1&gt;10 RUE ROOSEVELT&lt;br&gt;51096&lt;b&gt; REIMS CEDEX&lt;/b&gt;&lt;br&gt;03.26.86.70.9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4K@ac-reims.fr\'*&gt;&lt;br&gt;&lt;br&gt;&lt;a href=www.lycee-roosevelt.fr target=_blank &gt;Pour en savoir plus&lt;/a&gt;');LGT_0510034K.addTo(LGT);"/>
  </r>
  <r>
    <x v="147"/>
    <s v="051"/>
    <s v="REIMS"/>
    <s v="51454"/>
    <s v="LGT"/>
    <s v="HUGUES LIBERGIER"/>
    <s v="LGT HUGUES LIBERGIER"/>
    <s v="REIMS"/>
    <s v="REIMS"/>
    <s v="03.26.77.61.61"/>
    <s v="www.libergier.net"/>
    <s v="49.2511515"/>
    <s v="4.0277058"/>
    <s v="ce.0510035L@ac-reims.fr"/>
    <s v="55 RUE LIBERGIER"/>
    <s v="51095"/>
    <s v="REIMS CEDEX"/>
    <s v=",bounceOnAdd: true, bounceOnAddOptions: {duration: 500, height: 100},bounceOnAddCallback: function() {console.log(*done*)}});"/>
    <m/>
    <x v="0"/>
    <x v="0"/>
    <s v="var LGT_0510035L=L.marker([49.2511515,4.0277058],{icon:icon_LGT,bounceOnAdd: true, bounceOnAddOptions: {duration: 500, height: 100},bounceOnAddCallback: function() {console.log(*done*)}});LGT_0510035L.bindPopup('&lt;p align=center&gt; &lt;font size=2&gt;&lt;b&gt;&lt;u&gt;LGT HUGUES LIBERGIER&lt;/b&gt;&lt;/u&gt;&lt;br&gt;&lt;br&gt;&lt;font size=1&gt;55 RUE LIBERGIER&lt;br&gt;51095&lt;b&gt; REIMS CEDEX&lt;/b&gt;&lt;br&gt;03.26.77.61.6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5L@ac-reims.fr\'*&gt;&lt;br&gt;&lt;br&gt;&lt;a href=www.libergier.net target=_blank &gt;Pour en savoir plus&lt;/a&gt;');LGT_0510035L.addTo(LGT);"/>
  </r>
  <r>
    <x v="148"/>
    <s v="051"/>
    <s v="REIMS"/>
    <s v="51454"/>
    <s v="LGT"/>
    <s v="MARC CHAGALL"/>
    <s v="LGT MARC CHAGALL"/>
    <s v="REIMS"/>
    <s v="REIMS"/>
    <s v="03.26.82.15.95"/>
    <s v="http://sepia.ac-reims.fr/lyc-chagall/-spip-/"/>
    <s v="49.2425565"/>
    <s v="4.0268689"/>
    <s v="ce.0511926S@ac-reims.fr"/>
    <s v="60 CHAUSSÉE SAINT MARTIN"/>
    <s v="51726"/>
    <s v="REIMS CEDEX"/>
    <s v=",bounceOnAdd: true, bounceOnAddOptions: {duration: 500, height: 100},bounceOnAddCallback: function() {console.log(*done*)}});"/>
    <m/>
    <x v="0"/>
    <x v="0"/>
    <s v="var LGT_0511926S=L.marker([49.2425565,4.0268689],{icon:icon_LGT,bounceOnAdd: true, bounceOnAddOptions: {duration: 500, height: 100},bounceOnAddCallback: function() {console.log(*done*)}});LGT_0511926S.bindPopup('&lt;p align=center&gt; &lt;font size=2&gt;&lt;b&gt;&lt;u&gt;LGT MARC CHAGALL&lt;/b&gt;&lt;/u&gt;&lt;br&gt;&lt;br&gt;&lt;font size=1&gt;60 CHAUSSÉE SAINT MARTIN&lt;br&gt;51726&lt;b&gt; REIMS CEDEX&lt;/b&gt;&lt;br&gt;03.26.82.15.9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926S@ac-reims.fr\'*&gt;&lt;br&gt;&lt;br&gt;&lt;a href=http://sepia.ac-reims.fr/lyc-chagall/-spip-/ target=_blank &gt;Pour en savoir plus&lt;/a&gt;');LGT_0511926S.addTo(LGT);"/>
  </r>
  <r>
    <x v="149"/>
    <s v="052"/>
    <s v="JOINVILLE"/>
    <s v="52250"/>
    <s v="LGT"/>
    <s v="PHILIPPE LEBON"/>
    <s v="LGT PHILIPPE LEBON"/>
    <s v="ST DIZIER"/>
    <s v="JOINVILLE"/>
    <s v="03.25.94.13.74"/>
    <s v="http://www.lycee-lebon.fr/"/>
    <s v="48.4427289"/>
    <s v="5.1385305"/>
    <s v="ce.0520019N@ac-reims.fr"/>
    <s v="11 RUE DE SPRENDLINGEN"/>
    <s v="52301"/>
    <s v="JOINVILLE CEDEX"/>
    <s v=",bounceOnAdd: true, bounceOnAddOptions: {duration: 500, height: 100},bounceOnAddCallback: function() {console.log(*done*)}});"/>
    <m/>
    <x v="0"/>
    <x v="0"/>
    <s v="var LGT_0520019N=L.marker([48.4427289,5.1385305],{icon:icon_LGT,bounceOnAdd: true, bounceOnAddOptions: {duration: 500, height: 100},bounceOnAddCallback: function() {console.log(*done*)}});LGT_0520019N.bindPopup('&lt;p align=center&gt; &lt;font size=2&gt;&lt;b&gt;&lt;u&gt;LGT PHILIPPE LEBON&lt;/b&gt;&lt;/u&gt;&lt;br&gt;&lt;br&gt;&lt;font size=1&gt;11 RUE DE SPRENDLINGEN&lt;br&gt;52301&lt;b&gt; JOINVILLE CEDEX&lt;/b&gt;&lt;br&gt;03.25.94.13.7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19N@ac-reims.fr\'*&gt;&lt;br&gt;&lt;br&gt;&lt;a href=http://www.lycee-lebon.fr/ target=_blank &gt;Pour en savoir plus&lt;/a&gt;');LGT_0520019N.addTo(LGT);"/>
  </r>
  <r>
    <x v="150"/>
    <s v="052"/>
    <s v="SAINT-DIZIER"/>
    <s v="52448"/>
    <s v="LGT"/>
    <s v="ST EXUPERY"/>
    <s v="LGT ST EXUPERY"/>
    <s v="ST DIZIER"/>
    <s v="SAINT-DIZIER"/>
    <s v="03.25.05.71.33"/>
    <s v="https://sepia.ac-reims.fr/lyc-st-exupery/-joomla-/"/>
    <s v="48.6434668"/>
    <s v="4.9638164"/>
    <s v="ce.0520027X@ac-reims.fr"/>
    <s v="82 RUE ANATOLE FRANCE"/>
    <s v="52105"/>
    <s v="ST DIZIER CEDEX"/>
    <s v=",bounceOnAdd: true, bounceOnAddOptions: {duration: 500, height: 100},bounceOnAddCallback: function() {console.log(*done*)}});"/>
    <m/>
    <x v="0"/>
    <x v="0"/>
    <s v="var LGT_0520027X=L.marker([48.6434668,4.9638164],{icon:icon_LGT,bounceOnAdd: true, bounceOnAddOptions: {duration: 500, height: 100},bounceOnAddCallback: function() {console.log(*done*)}});LGT_0520027X.bindPopup('&lt;p align=center&gt; &lt;font size=2&gt;&lt;b&gt;&lt;u&gt;LGT ST EXUPERY&lt;/b&gt;&lt;/u&gt;&lt;br&gt;&lt;br&gt;&lt;font size=1&gt;82 RUE ANATOLE FRANCE&lt;br&gt;52105&lt;b&gt; ST DIZIER CEDEX&lt;/b&gt;&lt;br&gt;03.25.05.71.3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7X@ac-reims.fr\'*&gt;&lt;br&gt;&lt;br&gt;&lt;a href=https://sepia.ac-reims.fr/lyc-st-exupery/-joomla-/ target=_blank &gt;Pour en savoir plus&lt;/a&gt;');LGT_0520027X.addTo(LGT);"/>
  </r>
  <r>
    <x v="151"/>
    <s v="052"/>
    <s v="SAINT-DIZIER"/>
    <s v="52448"/>
    <s v="LGT"/>
    <s v="BLAISE PASCAL"/>
    <s v="LGT BLAISE PASCAL"/>
    <s v="ST DIZIER"/>
    <s v="SAINT-DIZIER"/>
    <s v="03.25.06.50.50"/>
    <s v="http://www.lyc-blaise-pascal.ac-reims.fr/"/>
    <s v="48.6443421"/>
    <s v="4.9756334"/>
    <s v="ce.0520028Y@ac-reims.fr"/>
    <s v="1 AVENUE MARCEL PAUL"/>
    <s v="52100"/>
    <s v="ST DIZIER"/>
    <s v=",bounceOnAdd: true, bounceOnAddOptions: {duration: 500, height: 100},bounceOnAddCallback: function() {console.log(*done*)}});"/>
    <m/>
    <x v="0"/>
    <x v="0"/>
    <s v="var LGT_0520028Y=L.marker([48.6443421,4.9756334],{icon:icon_LGT,bounceOnAdd: true, bounceOnAddOptions: {duration: 500, height: 100},bounceOnAddCallback: function() {console.log(*done*)}});LGT_0520028Y.bindPopup('&lt;p align=center&gt; &lt;font size=2&gt;&lt;b&gt;&lt;u&gt;LGT BLAISE PASCAL&lt;/b&gt;&lt;/u&gt;&lt;br&gt;&lt;br&gt;&lt;font size=1&gt;1 AVENUE MARCEL PAUL&lt;br&gt;52100&lt;b&gt; ST DIZIER&lt;/b&gt;&lt;br&gt;03.25.06.50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8Y@ac-reims.fr\'*&gt;&lt;br&gt;&lt;br&gt;&lt;a href=http://www.lyc-blaise-pascal.ac-reims.fr/ target=_blank &gt;Pour en savoir plus&lt;/a&gt;');LGT_0520028Y.addTo(LGT);"/>
  </r>
  <r>
    <x v="152"/>
    <s v="052"/>
    <s v="CHAUMONT"/>
    <s v="52121"/>
    <s v="LGT"/>
    <s v="EDME BOUCHARDON"/>
    <s v="LGT EDME BOUCHARDON"/>
    <s v="CHAUMONT"/>
    <s v="CHAUMONT"/>
    <s v="03.25.03.23.42"/>
    <n v="0"/>
    <s v="48.1065656"/>
    <s v="5.1477137"/>
    <s v="ce.0520844K@ac-reims.fr"/>
    <s v="16 RUE YOURI GAGARINE"/>
    <s v="52903"/>
    <s v="CHAUMONT CEDEX 9"/>
    <s v=",bounceOnAdd: true, bounceOnAddOptions: {duration: 500, height: 100},bounceOnAddCallback: function() {console.log(*done*)}});"/>
    <m/>
    <x v="0"/>
    <x v="0"/>
    <s v="var LGT_0520844K=L.marker([48.1065656,5.1477137],{icon:icon_LGT,bounceOnAdd: true, bounceOnAddOptions: {duration: 500, height: 100},bounceOnAddCallback: function() {console.log(*done*)}});LGT_0520844K.bindPopup('&lt;p align=center&gt; &lt;font size=2&gt;&lt;b&gt;&lt;u&gt;LGT EDME BOUCHARDON&lt;/b&gt;&lt;/u&gt;&lt;br&gt;&lt;br&gt;&lt;font size=1&gt;16 RUE YOURI GAGARINE&lt;br&gt;52903&lt;b&gt; CHAUMONT CEDEX 9&lt;/b&gt;&lt;br&gt;03.25.03.23.4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844K@ac-reims.fr\'*&gt;&lt;br&gt;&lt;br&gt;&lt;a href=0 target=_blank &gt;Pour en savoir plus&lt;/a&gt;');LGT_0520844K.addTo(LGT);"/>
  </r>
  <r>
    <x v="153"/>
    <s v="008"/>
    <s v="CHARLEVILLE-MEZIERES"/>
    <s v="08105"/>
    <s v="LP"/>
    <s v="SIMONE VEIL"/>
    <s v="LP SIMONE VEIL"/>
    <s v="CHARLEV.-S"/>
    <s v="CHARLEVILLE-MEZIERES"/>
    <s v="03.24.33.03.10"/>
    <s v="http://www.lp-etion.ac-reims.fr/"/>
    <s v="49.778935"/>
    <s v="4.7021335"/>
    <s v="ce.0080010T@ac-reims.fr"/>
    <s v="RUE JEAN DE LA FONTAINE"/>
    <s v="08000"/>
    <s v="CHARLEVILLE MEZIERES"/>
    <s v=",bounceOnAdd: true, bounceOnAddOptions: {duration: 500, height: 100},bounceOnAddCallback: function() {console.log(*done*)}});"/>
    <m/>
    <x v="0"/>
    <x v="0"/>
    <s v="var LP_0080010T=L.marker([49.778935,4.7021335],{icon:icon_LP,bounceOnAdd: true, bounceOnAddOptions: {duration: 500, height: 100},bounceOnAddCallback: function() {console.log(*done*)}});LP_0080010T.bindPopup('&lt;p align=center&gt; &lt;font size=2&gt;&lt;b&gt;&lt;u&gt;LP SIMONE VEIL&lt;/b&gt;&lt;/u&gt;&lt;br&gt;&lt;br&gt;&lt;font size=1&gt;RUE JEAN DE LA FONTAINE&lt;br&gt;08000&lt;b&gt; CHARLEVILLE MEZIERES&lt;/b&gt;&lt;br&gt;03.24.33.03.1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10T@ac-reims.fr\'*&gt;&lt;br&gt;&lt;br&gt;&lt;a href=http://www.lp-etion.ac-reims.fr/ target=_blank &gt;Pour en savoir plus&lt;/a&gt;');LP_0080010T.addTo(LP);"/>
  </r>
  <r>
    <x v="154"/>
    <s v="008"/>
    <s v="CHARLEVILLE-MEZIERES"/>
    <s v="08105"/>
    <s v="LP"/>
    <s v="ARMAND MALAISE"/>
    <s v="LP ARMAND MALAISE"/>
    <s v="CHARLEV.-S"/>
    <s v="CHARLEVILLE-MEZIERES"/>
    <s v="03.24.37.33.33"/>
    <s v="http://sepia.ac-reims.fr/lp-armandmalaise/-joomla-/"/>
    <s v="49.7491164"/>
    <s v="4.7133287"/>
    <s v="ce.0080028M@ac-reims.fr"/>
    <s v="84 RUE DU BOIS FORTANT"/>
    <s v="08003"/>
    <s v="CHARLEVILLE MEZIERES CEDEX"/>
    <s v=",bounceOnAdd: true, bounceOnAddOptions: {duration: 500, height: 100},bounceOnAddCallback: function() {console.log(*done*)}});"/>
    <m/>
    <x v="0"/>
    <x v="0"/>
    <s v="var LP_0080028M=L.marker([49.7491164,4.7133287],{icon:icon_LP,bounceOnAdd: true, bounceOnAddOptions: {duration: 500, height: 100},bounceOnAddCallback: function() {console.log(*done*)}});LP_0080028M.bindPopup('&lt;p align=center&gt; &lt;font size=2&gt;&lt;b&gt;&lt;u&gt;LP ARMAND MALAISE&lt;/b&gt;&lt;/u&gt;&lt;br&gt;&lt;br&gt;&lt;font size=1&gt;84 RUE DU BOIS FORTANT&lt;br&gt;08003&lt;b&gt; CHARLEVILLE MEZIERES CEDEX&lt;/b&gt;&lt;br&gt;03.24.37.33.3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28M@ac-reims.fr\'*&gt;&lt;br&gt;&lt;br&gt;&lt;a href=http://sepia.ac-reims.fr/lp-armandmalaise/-joomla-/ target=_blank &gt;Pour en savoir plus&lt;/a&gt;');LP_0080028M.addTo(LP);"/>
  </r>
  <r>
    <x v="155"/>
    <s v="008"/>
    <s v="SEDAN"/>
    <s v="08409"/>
    <s v="LP"/>
    <s v="JEAN-BAPTISTE CLEMENT"/>
    <s v="LP JEAN-BAPTISTE CLEMENT"/>
    <s v="CHARLEV.-S"/>
    <s v="SEDAN"/>
    <s v="03.24.27.41.16"/>
    <s v="www.jbclement.fr"/>
    <s v="49.6999484"/>
    <s v="4.9331038"/>
    <s v="ce.0080047H@ac-reims.fr"/>
    <s v="11 RUE JEAN JAURES"/>
    <s v="08200"/>
    <s v="SEDAN"/>
    <s v=",bounceOnAdd: true, bounceOnAddOptions: {duration: 500, height: 100},bounceOnAddCallback: function() {console.log(*done*)}});"/>
    <m/>
    <x v="0"/>
    <x v="0"/>
    <s v="var LP_0080047H=L.marker([49.6999484,4.9331038],{icon:icon_LP,bounceOnAdd: true, bounceOnAddOptions: {duration: 500, height: 100},bounceOnAddCallback: function() {console.log(*done*)}});LP_0080047H.bindPopup('&lt;p align=center&gt; &lt;font size=2&gt;&lt;b&gt;&lt;u&gt;LP JEAN-BAPTISTE CLEMENT&lt;/b&gt;&lt;/u&gt;&lt;br&gt;&lt;br&gt;&lt;font size=1&gt;11 RUE JEAN JAURES&lt;br&gt;08200&lt;b&gt; SEDAN&lt;/b&gt;&lt;br&gt;03.24.27.41.1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47H@ac-reims.fr\'*&gt;&lt;br&gt;&lt;br&gt;&lt;a href=www.jbclement.fr target=_blank &gt;Pour en savoir plus&lt;/a&gt;');LP_0080047H.addTo(LP);"/>
  </r>
  <r>
    <x v="156"/>
    <s v="008"/>
    <s v="SEDAN"/>
    <s v="08409"/>
    <s v="LP"/>
    <s v="LE CHATEAU"/>
    <s v="LP LE CHATEAU"/>
    <s v="CHARLEV.-S"/>
    <s v="SEDAN"/>
    <s v="03.24.29.41.22"/>
    <s v="http://sepia.ac-reims.jr/lp-du-chateau/-joomla-/"/>
    <s v="49.7030608"/>
    <s v="4.9469312"/>
    <s v="ce.0080048J@ac-reims.fr"/>
    <s v="1 PLACE DU CHATEAU"/>
    <s v="08208"/>
    <s v="SEDAN CEDEX"/>
    <s v=",bounceOnAdd: true, bounceOnAddOptions: {duration: 500, height: 100},bounceOnAddCallback: function() {console.log(*done*)}});"/>
    <s v="Mmes NICOLAS et PONCELET-AKHDAR"/>
    <x v="80"/>
    <x v="2"/>
    <s v="var LP_0080048J=L.marker([49.7030608,4.9469312],{icon:icon_LP,bounceOnAdd: true, bounceOnAddOptions: {duration: 500, height: 100},bounceOnAddCallback: function() {console.log(*done*)}});LP_0080048J.bindPopup('&lt;p align=center&gt; &lt;font size=2&gt;&lt;b&gt;&lt;u&gt;LP LE CHATEAU&lt;/b&gt;&lt;/u&gt;&lt;br&gt;&lt;br&gt;&lt;font size=1&gt;1 PLACE DU CHATEAU&lt;br&gt;08208&lt;b&gt; SEDAN CEDEX&lt;/b&gt;&lt;br&gt;03.24.29.41.22&lt;br&gt;&lt;br&gt;&lt;br&gt;&lt;font size=2&gt;&lt;b&gt;&lt;u&gt;Action&lt;/u&gt;&lt;/b&gt; : Projet KREEMAX: Ambassedeurs ECO-LYCEE&lt;br&gt;&lt;br&gt;&lt;br&gt;&lt;b&gt;&lt;u&gt;Référent&lt;/u&gt;&lt;/b&gt; : Mmes NICOLAS et PONCELET-AKHDAR&lt;br&gt;&lt;b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LP_0080048J.addTo(LP);"/>
  </r>
  <r>
    <x v="156"/>
    <s v="008"/>
    <s v="SEDAN"/>
    <s v="08409"/>
    <s v="LP"/>
    <s v="LE CHATEAU"/>
    <s v="LP LE CHATEAU"/>
    <s v="CHARLEV.-S"/>
    <s v="SEDAN"/>
    <s v="03.24.29.41.22"/>
    <s v="http://sepia.ac-reims.jr/lp-du-chateau/-joomla-/"/>
    <s v="49.7030608"/>
    <s v="4.9469312"/>
    <s v="ce.0080048J@ac-reims.fr"/>
    <s v="1 PLACE DU CHATEAU"/>
    <s v="08208"/>
    <s v="SEDAN CEDEX"/>
    <s v=",bounceOnAdd: true, bounceOnAddOptions: {duration: 500, height: 100},bounceOnAddCallback: function() {console.log(*done*)}});"/>
    <s v="Mmes NICOLAS et PONCELET-AKHDAR"/>
    <x v="81"/>
    <x v="2"/>
    <s v="var LP_0080048J=L.marker([49.7030608,4.9469312],{icon:icon_LP,bounceOnAdd: true, bounceOnAddOptions: {duration: 500, height: 100},bounceOnAddCallback: function() {console.log(*done*)}});LP_0080048J.bindPopup('&lt;p align=center&gt; &lt;font size=2&gt;&lt;b&gt;&lt;u&gt;LP LE CHATEAU&lt;/b&gt;&lt;/u&gt;&lt;br&gt;&lt;br&gt;&lt;font size=1&gt;1 PLACE DU CHATEAU&lt;br&gt;08208&lt;b&gt; SEDAN CEDEX&lt;/b&gt;&lt;br&gt;03.24.29.41.22&lt;br&gt;&lt;br&gt;&lt;br&gt;&lt;font size=2&gt;&lt;b&gt;&lt;u&gt;Action&lt;/u&gt;&lt;/b&gt; : Prévention du harcélement:&quot;c\'est décidé, j\'en parle&quot;&lt;br&gt;&lt;br&gt;&lt;br&gt;&lt;b&gt;&lt;u&gt;Référent&lt;/u&gt;&lt;/b&gt; : Mmes NICOLAS et PONCELET-AKHDAR&lt;br&gt;&lt;b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LP_0080048J.addTo(LP);"/>
  </r>
  <r>
    <x v="157"/>
    <s v="010"/>
    <s v="BAR-SUR-SEINE"/>
    <s v="10034"/>
    <s v="LP"/>
    <s v="VAL MORE"/>
    <s v="LP VAL MORE"/>
    <s v="TROYES"/>
    <s v="BAR/SEINE"/>
    <s v="03.25.29.82.88"/>
    <s v="www.lycée-val-more.fr"/>
    <s v="48.1114108"/>
    <s v="4.3883733"/>
    <s v="ce.0100004A@ac-reims.fr"/>
    <s v="13 AVENUE BERNARD PIEDS"/>
    <s v="10110"/>
    <s v="BAR SUR SEINE"/>
    <s v=",bounceOnAdd: true, bounceOnAddOptions: {duration: 500, height: 100},bounceOnAddCallback: function() {console.log(*done*)}});"/>
    <m/>
    <x v="0"/>
    <x v="0"/>
    <s v="var LP_0100004A=L.marker([48.1114108,4.3883733],{icon:icon_LP,bounceOnAdd: true, bounceOnAddOptions: {duration: 500, height: 100},bounceOnAddCallback: function() {console.log(*done*)}});LP_0100004A.bindPopup('&lt;p align=center&gt; &lt;font size=2&gt;&lt;b&gt;&lt;u&gt;LP VAL MORE&lt;/b&gt;&lt;/u&gt;&lt;br&gt;&lt;br&gt;&lt;font size=1&gt;13 AVENUE BERNARD PIEDS&lt;br&gt;10110&lt;b&gt; BAR SUR SEINE&lt;/b&gt;&lt;br&gt;03.25.29.82.88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4A@ac-reims.fr\'*&gt;&lt;br&gt;&lt;br&gt;&lt;a href=www.lycée-val-more.fr target=_blank &gt;Pour en savoir plus&lt;/a&gt;');LP_0100004A.addTo(LP);"/>
  </r>
  <r>
    <x v="158"/>
    <s v="010"/>
    <s v="ROMILLY-SUR-SEINE"/>
    <s v="10323"/>
    <s v="LP"/>
    <s v="DENIS DIDEROT"/>
    <s v="LP DENIS DIDEROT"/>
    <s v="ROMILLY"/>
    <s v="ROMILLY/SEINE"/>
    <s v="03.25.21.95.81"/>
    <s v="http://sepia.ac-reims.fr/lp-diderot/-joomla-/"/>
    <s v="48.5169346"/>
    <s v="3.7170874"/>
    <s v="ce.0100016N@ac-reims.fr"/>
    <s v="102 AVENUE JEAN JAURES"/>
    <s v="10100"/>
    <s v="ROMILLY SUR SEINE"/>
    <s v=",bounceOnAdd: true, bounceOnAddOptions: {duration: 500, height: 100},bounceOnAddCallback: function() {console.log(*done*)}});"/>
    <m/>
    <x v="0"/>
    <x v="0"/>
    <s v="var LP_0100016N=L.marker([48.5169346,3.7170874],{icon:icon_LP,bounceOnAdd: true, bounceOnAddOptions: {duration: 500, height: 100},bounceOnAddCallback: function() {console.log(*done*)}});LP_0100016N.bindPopup('&lt;p align=center&gt; &lt;font size=2&gt;&lt;b&gt;&lt;u&gt;LP DENIS DIDEROT&lt;/b&gt;&lt;/u&gt;&lt;br&gt;&lt;br&gt;&lt;font size=1&gt;102 AVENUE JEAN JAURES&lt;br&gt;10100&lt;b&gt; ROMILLY SUR SEINE&lt;/b&gt;&lt;br&gt;03.25.21.95.8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16N@ac-reims.fr\'*&gt;&lt;br&gt;&lt;br&gt;&lt;a href=http://sepia.ac-reims.fr/lp-diderot/-joomla-/ target=_blank &gt;Pour en savoir plus&lt;/a&gt;');LP_0100016N.addTo(LP);"/>
  </r>
  <r>
    <x v="159"/>
    <s v="010"/>
    <s v="TROYES"/>
    <s v="10387"/>
    <s v="LP"/>
    <s v="GABRIEL VOISIN"/>
    <s v="LP GABRIEL VOISIN"/>
    <s v="TROYES"/>
    <s v="TROYES"/>
    <s v="03.25.83.27.83"/>
    <s v="www.lp-gabriel-voisin.ac-reims.fr"/>
    <s v="48.3155632"/>
    <s v="4.0708254"/>
    <s v="ce.0100945Y@ac-reims.fr"/>
    <s v="6 TER CHEMIN DES CHAMPS DE LA LO"/>
    <s v="10901"/>
    <s v="TROYES CEDEX 9"/>
    <s v=",bounceOnAdd: true, bounceOnAddOptions: {duration: 500, height: 100},bounceOnAddCallback: function() {console.log(*done*)}});"/>
    <m/>
    <x v="0"/>
    <x v="0"/>
    <s v="var LP_0100945Y=L.marker([48.3155632,4.0708254],{icon:icon_LP,bounceOnAdd: true, bounceOnAddOptions: {duration: 500, height: 100},bounceOnAddCallback: function() {console.log(*done*)}});LP_0100945Y.bindPopup('&lt;p align=center&gt; &lt;font size=2&gt;&lt;b&gt;&lt;u&gt;LP GABRIEL VOISIN&lt;/b&gt;&lt;/u&gt;&lt;br&gt;&lt;br&gt;&lt;font size=1&gt;6 TER CHEMIN DES CHAMPS DE LA LO&lt;br&gt;10901&lt;b&gt; TROYES CEDEX 9&lt;/b&gt;&lt;br&gt;03.25.83.27.8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945Y@ac-reims.fr\'*&gt;&lt;br&gt;&lt;br&gt;&lt;a href=www.lp-gabriel-voisin.ac-reims.fr target=_blank &gt;Pour en savoir plus&lt;/a&gt;');LP_0100945Y.addTo(LP);"/>
  </r>
  <r>
    <x v="160"/>
    <s v="010"/>
    <s v="SAINTE-SAVINE"/>
    <s v="10362"/>
    <s v="LP"/>
    <s v="EDOUARD HERRIOT"/>
    <s v="LP EDOUARD HERRIOT"/>
    <s v="TROYES"/>
    <s v="TROYES"/>
    <s v="03.25.72.15.50"/>
    <n v="0"/>
    <s v="48.2919226"/>
    <s v="4.0247894"/>
    <s v="ce.0101022G@ac-reims.fr"/>
    <s v="RUE LA MALADIERE"/>
    <s v="10600"/>
    <s v="LA CHAPELLE ST LUC"/>
    <s v=",bounceOnAdd: true, bounceOnAddOptions: {duration: 500, height: 100},bounceOnAddCallback: function() {console.log(*done*)}});"/>
    <m/>
    <x v="0"/>
    <x v="0"/>
    <s v="var LP_0101022G=L.marker([48.2919226,4.0247894],{icon:icon_LP,bounceOnAdd: true, bounceOnAddOptions: {duration: 500, height: 100},bounceOnAddCallback: function() {console.log(*done*)}});LP_0101022G.bindPopup('&lt;p align=center&gt; &lt;font size=2&gt;&lt;b&gt;&lt;u&gt;LP EDOUARD HERRIOT&lt;/b&gt;&lt;/u&gt;&lt;br&gt;&lt;br&gt;&lt;font size=1&gt;RUE LA MALADIERE&lt;br&gt;10600&lt;b&gt; LA CHAPELLE ST LUC&lt;/b&gt;&lt;br&gt;03.25.72.15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1022G@ac-reims.fr\'*&gt;&lt;br&gt;&lt;br&gt;&lt;a href=0 target=_blank &gt;Pour en savoir plus&lt;/a&gt;');LP_0101022G.addTo(LP);"/>
  </r>
  <r>
    <x v="161"/>
    <s v="051"/>
    <s v="REIMS"/>
    <s v="51454"/>
    <s v="LP"/>
    <s v="GUSTAVE EIFFEL"/>
    <s v="LP GUSTAVE EIFFEL"/>
    <s v="REIMS"/>
    <s v="REIMS"/>
    <s v="03.26.50.65.00"/>
    <s v="www.lyceegeiffel-reims.fr"/>
    <s v="49.2749947"/>
    <s v="4.0284865"/>
    <s v="ce.0510036M@ac-reims.fr"/>
    <s v="34 RUE DE NEUFCHATEL"/>
    <s v="51066"/>
    <s v="REIMS CEDEX"/>
    <s v=",bounceOnAdd: true, bounceOnAddOptions: {duration: 500, height: 100},bounceOnAddCallback: function() {console.log(*done*)}});"/>
    <m/>
    <x v="0"/>
    <x v="0"/>
    <s v="var LP_0510036M=L.marker([49.2749947,4.0284865],{icon:icon_LP,bounceOnAdd: true, bounceOnAddOptions: {duration: 500, height: 100},bounceOnAddCallback: function() {console.log(*done*)}});LP_0510036M.bindPopup('&lt;p align=center&gt; &lt;font size=2&gt;&lt;b&gt;&lt;u&gt;LP GUSTAVE EIFFEL&lt;/b&gt;&lt;/u&gt;&lt;br&gt;&lt;br&gt;&lt;font size=1&gt;34 RUE DE NEUFCHATEL&lt;br&gt;51066&lt;b&gt; REIMS CEDEX&lt;/b&gt;&lt;br&gt;03.26.50.65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6M@ac-reims.fr\'*&gt;&lt;br&gt;&lt;br&gt;&lt;a href=www.lyceegeiffel-reims.fr target=_blank &gt;Pour en savoir plus&lt;/a&gt;');LP_0510036M.addTo(LP);"/>
  </r>
  <r>
    <x v="162"/>
    <s v="051"/>
    <s v="REIMS"/>
    <s v="51454"/>
    <s v="LP"/>
    <s v="YSER"/>
    <s v="LP YSER"/>
    <s v="REIMS"/>
    <s v="REIMS"/>
    <s v="03.26.85.30.05"/>
    <s v="http://sepia.ac-reims.fr/lp-yser/"/>
    <s v="49.2495571"/>
    <s v="4.0576011"/>
    <s v="ce.0510037N@ac-reims.fr"/>
    <s v="ALLÉE DE L\'ALOUETTE (3)"/>
    <s v="51100"/>
    <s v="REIMS"/>
    <s v=",bounceOnAdd: true, bounceOnAddOptions: {duration: 500, height: 100},bounceOnAddCallback: function() {console.log(*done*)}});"/>
    <m/>
    <x v="0"/>
    <x v="0"/>
    <s v="var LP_0510037N=L.marker([49.2495571,4.0576011],{icon:icon_LP,bounceOnAdd: true, bounceOnAddOptions: {duration: 500, height: 100},bounceOnAddCallback: function() {console.log(*done*)}});LP_0510037N.bindPopup('&lt;p align=center&gt; &lt;font size=2&gt;&lt;b&gt;&lt;u&gt;LP YSER&lt;/b&gt;&lt;/u&gt;&lt;br&gt;&lt;br&gt;&lt;font size=1&gt;ALLÉE DE L\'ALOUETTE (3)&lt;br&gt;51100&lt;b&gt; REIMS&lt;/b&gt;&lt;br&gt;03.26.85.30.0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7N@ac-reims.fr\'*&gt;&lt;br&gt;&lt;br&gt;&lt;a href=http://sepia.ac-reims.fr/lp-yser/ target=_blank &gt;Pour en savoir plus&lt;/a&gt;');LP_0510037N.addTo(LP);"/>
  </r>
  <r>
    <x v="163"/>
    <s v="051"/>
    <s v="REIMS"/>
    <s v="51454"/>
    <s v="LP"/>
    <s v="EUROPE"/>
    <s v="LP EUROPE"/>
    <s v="REIMS"/>
    <s v="REIMS"/>
    <s v="03.26.85.28.33"/>
    <s v="http://www.lyceedesmetiers-europe-reims.fr"/>
    <s v="49.2484473"/>
    <s v="4.0661191"/>
    <s v="ce.0510038P@ac-reims.fr"/>
    <s v="71 AVENUE DE L\'EUROPE"/>
    <s v="51682"/>
    <s v="REIMS CEDEX 2"/>
    <s v=",bounceOnAdd: true, bounceOnAddOptions: {duration: 500, height: 100},bounceOnAddCallback: function() {console.log(*done*)}});"/>
    <m/>
    <x v="0"/>
    <x v="0"/>
    <s v="var LP_0510038P=L.marker([49.2484473,4.0661191],{icon:icon_LP,bounceOnAdd: true, bounceOnAddOptions: {duration: 500, height: 100},bounceOnAddCallback: function() {console.log(*done*)}});LP_0510038P.bindPopup('&lt;p align=center&gt; &lt;font size=2&gt;&lt;b&gt;&lt;u&gt;LP EUROPE&lt;/b&gt;&lt;/u&gt;&lt;br&gt;&lt;br&gt;&lt;font size=1&gt;71 AVENUE DE L\'EUROPE&lt;br&gt;51682&lt;b&gt; REIMS CEDEX 2&lt;/b&gt;&lt;br&gt;03.26.85.28.33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38P@ac-reims.fr\'*&gt;&lt;br&gt;&lt;br&gt;&lt;a href=http://www.lyceedesmetiers-europe-reims.fr target=_blank &gt;Pour en savoir plus&lt;/a&gt;');LP_0510038P.addTo(LP);"/>
  </r>
  <r>
    <x v="164"/>
    <s v="051"/>
    <s v="REIMS"/>
    <s v="51454"/>
    <s v="LP"/>
    <s v="JOLIOT-CURIE"/>
    <s v="LP JOLIOT-CURIE"/>
    <s v="REIMS"/>
    <s v="REIMS"/>
    <s v="03.26.06.03.11"/>
    <s v="www.lyceejoliotcurie-reims.fr"/>
    <s v="49.2317832"/>
    <s v="4.0034519"/>
    <s v="ce.0511430C@ac-reims.fr"/>
    <s v="4 RUE JOLIOT-CURIE"/>
    <s v="51096"/>
    <s v="REIMS CEDEX"/>
    <s v=",bounceOnAdd: true, bounceOnAddOptions: {duration: 500, height: 100},bounceOnAddCallback: function() {console.log(*done*)}});"/>
    <m/>
    <x v="0"/>
    <x v="0"/>
    <s v="var LP_0511430C=L.marker([49.2317832,4.0034519],{icon:icon_LP,bounceOnAdd: true, bounceOnAddOptions: {duration: 500, height: 100},bounceOnAddCallback: function() {console.log(*done*)}});LP_0511430C.bindPopup('&lt;p align=center&gt; &lt;font size=2&gt;&lt;b&gt;&lt;u&gt;LP JOLIOT-CURIE&lt;/b&gt;&lt;/u&gt;&lt;br&gt;&lt;br&gt;&lt;font size=1&gt;4 RUE JOLIOT-CURIE&lt;br&gt;51096&lt;b&gt; REIMS CEDEX&lt;/b&gt;&lt;br&gt;03.26.06.03.11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430C@ac-reims.fr\'*&gt;&lt;br&gt;&lt;br&gt;&lt;a href=www.lyceejoliotcurie-reims.fr target=_blank &gt;Pour en savoir plus&lt;/a&gt;');LP_0511430C.addTo(LP);"/>
  </r>
  <r>
    <x v="165"/>
    <s v="052"/>
    <s v="CHAUMONT"/>
    <s v="52121"/>
    <s v="LP"/>
    <s v="EUGENE DECOMBLE"/>
    <s v="LP EUGENE DECOMBLE"/>
    <s v="CHAUMONT"/>
    <s v="CHAUMONT"/>
    <s v="03.25.03.06.05"/>
    <n v="0"/>
    <s v="48.0919868"/>
    <s v="5.1429321"/>
    <s v="ce.0520008B@ac-reims.fr"/>
    <s v="47 AVENUE D\'ASHTON UNDER LYNE"/>
    <s v="52000"/>
    <s v="CHAUMONT"/>
    <s v=",bounceOnAdd: true, bounceOnAddOptions: {duration: 500, height: 100},bounceOnAddCallback: function() {console.log(*done*)}});"/>
    <m/>
    <x v="0"/>
    <x v="0"/>
    <s v="var LP_0520008B=L.marker([48.0919868,5.1429321],{icon:icon_LP,bounceOnAdd: true, bounceOnAddOptions: {duration: 500, height: 100},bounceOnAddCallback: function() {console.log(*done*)}});LP_0520008B.bindPopup('&lt;p align=center&gt; &lt;font size=2&gt;&lt;b&gt;&lt;u&gt;LP EUGENE DECOMBLE&lt;/b&gt;&lt;/u&gt;&lt;br&gt;&lt;br&gt;&lt;font size=1&gt;47 AVENUE D\'ASHTON UNDER LYNE&lt;br&gt;52000&lt;b&gt; CHAUMONT&lt;/b&gt;&lt;br&gt;03.25.03.06.0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08B@ac-reims.fr\'*&gt;&lt;br&gt;&lt;br&gt;&lt;a href=0 target=_blank &gt;Pour en savoir plus&lt;/a&gt;');LP_0520008B.addTo(LP);"/>
  </r>
  <r>
    <x v="166"/>
    <s v="052"/>
    <s v="SAINT-DIZIER"/>
    <s v="52448"/>
    <s v="LP"/>
    <s v="BLAISE PASCAL"/>
    <s v="LP BLAISE PASCAL"/>
    <s v="ST DIZIER"/>
    <s v="SAINT-DIZIER"/>
    <s v="03.25.06.50.50"/>
    <s v="http://www.lyc-blaise-pascal.ac-reims.fr/"/>
    <s v="48.6443421"/>
    <s v="4.9756334"/>
    <s v="ce.0520029Z@ac-reims.fr"/>
    <s v="1 AVENUE MARCEL PAUL"/>
    <s v="52100"/>
    <s v="ST DIZIER"/>
    <s v=",bounceOnAdd: true, bounceOnAddOptions: {duration: 500, height: 100},bounceOnAddCallback: function() {console.log(*done*)}});"/>
    <m/>
    <x v="0"/>
    <x v="0"/>
    <s v="var LP_0520029Z=L.marker([48.6443421,4.9756334],{icon:icon_LP,bounceOnAdd: true, bounceOnAddOptions: {duration: 500, height: 100},bounceOnAddCallback: function() {console.log(*done*)}});LP_0520029Z.bindPopup('&lt;p align=center&gt; &lt;font size=2&gt;&lt;b&gt;&lt;u&gt;LP BLAISE PASCAL&lt;/b&gt;&lt;/u&gt;&lt;br&gt;&lt;br&gt;&lt;font size=1&gt;1 AVENUE MARCEL PAUL&lt;br&gt;52100&lt;b&gt; ST DIZIER&lt;/b&gt;&lt;br&gt;03.25.06.50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9Z@ac-reims.fr\'*&gt;&lt;br&gt;&lt;br&gt;&lt;a href=http://www.lyc-blaise-pascal.ac-reims.fr/ target=_blank &gt;Pour en savoir plus&lt;/a&gt;');LP_0520029Z.addTo(LP);"/>
  </r>
  <r>
    <x v="167"/>
    <s v="052"/>
    <s v="WASSY"/>
    <s v="52550"/>
    <s v="LP"/>
    <s v="EMILE BAUDOT"/>
    <s v="LP EMILE BAUDOT"/>
    <s v="ST DIZIER"/>
    <s v="WASSY"/>
    <s v="03.25.06.20.17"/>
    <n v="0"/>
    <s v="48.5056557"/>
    <s v="4.941298"/>
    <s v="ce.0520032C@ac-reims.fr"/>
    <s v="77 RUE DE LA MADELEINE"/>
    <s v="52130"/>
    <s v="WASSY"/>
    <s v=",bounceOnAdd: true, bounceOnAddOptions: {duration: 500, height: 100},bounceOnAddCallback: function() {console.log(*done*)}});"/>
    <s v="M. ROZE"/>
    <x v="82"/>
    <x v="2"/>
    <s v="var LP_0520032C=L.marker([48.5056557,4.941298],{icon:icon_LP,bounceOnAdd: true, bounceOnAddOptions: {duration: 500, height: 100},bounceOnAddCallback: function() {console.log(*done*)}});LP_0520032C.bindPopup('&lt;p align=center&gt; &lt;font size=2&gt;&lt;b&gt;&lt;u&gt;LP EMILE BAUDOT&lt;/b&gt;&lt;/u&gt;&lt;br&gt;&lt;br&gt;&lt;font size=1&gt;77 RUE DE LA MADELEINE&lt;br&gt;52130&lt;b&gt; WASSY&lt;/b&gt;&lt;br&gt;03.25.06.20.17&lt;br&gt;&lt;br&gt;&lt;br&gt;&lt;font size=2&gt;&lt;b&gt;&lt;u&gt;Action&lt;/u&gt;&lt;/b&gt; : Journée sécurité routière&lt;br&gt;&lt;br&gt;&lt;br&gt;&lt;b&gt;&lt;u&gt;Référent&lt;/u&gt;&lt;/b&gt; : M. ROZE&lt;br&gt;&lt;br&gt;&lt;br&gt;&lt;INPUT TYPE=*button* VALUE=*envoyer un message électronique* *style=width:215px* onClick=*parent.location=\'mailto:ce.0520032C@ac-reims.fr\'*&gt;&lt;br&gt;&lt;br&gt;&lt;a href=0 target=_blank &gt;Pour en savoir plus&lt;/a&gt;');LP_0520032C.addTo(LP);"/>
  </r>
  <r>
    <x v="167"/>
    <s v="052"/>
    <s v="WASSY"/>
    <s v="52550"/>
    <s v="LP"/>
    <s v="EMILE BAUDOT"/>
    <s v="LP EMILE BAUDOT"/>
    <s v="ST DIZIER"/>
    <s v="WASSY"/>
    <s v="03.25.06.20.17"/>
    <n v="0"/>
    <s v="48.5056557"/>
    <s v="4.941298"/>
    <s v="ce.0520032C@ac-reims.fr"/>
    <s v="77 RUE DE LA MADELEINE"/>
    <s v="52130"/>
    <s v="WASSY"/>
    <s v=",bounceOnAdd: true, bounceOnAddOptions: {duration: 500, height: 100},bounceOnAddCallback: function() {console.log(*done*)}});"/>
    <s v="M. ROZE"/>
    <x v="83"/>
    <x v="1"/>
    <s v="var LP_0520032C=L.marker([48.5056557,4.941298],{icon:icon_LP,bounceOnAdd: true, bounceOnAddOptions: {duration: 500, height: 100},bounceOnAddCallback: function() {console.log(*done*)}});LP_0520032C.bindPopup('&lt;p align=center&gt; &lt;font size=2&gt;&lt;b&gt;&lt;u&gt;LP EMILE BAUDOT&lt;/b&gt;&lt;/u&gt;&lt;br&gt;&lt;br&gt;&lt;font size=1&gt;77 RUE DE LA MADELEINE&lt;br&gt;52130&lt;b&gt; WASSY&lt;/b&gt;&lt;br&gt;03.25.06.20.17&lt;br&gt;&lt;br&gt;&lt;br&gt;&lt;font size=2&gt;&lt;b&gt;&lt;u&gt;Action&lt;/u&gt;&lt;/b&gt; : Sensibilisation aux  risques liés aux conduites addictives&lt;br&gt;&lt;br&gt;&lt;br&gt;&lt;b&gt;&lt;u&gt;Référent&lt;/u&gt;&lt;/b&gt; : M. ROZE&lt;br&gt;&lt;br&gt;&lt;br&gt;&lt;INPUT TYPE=*button* VALUE=*envoyer un message électronique* *style=width:215px* onClick=*parent.location=\'mailto:ce.0520032C@ac-reims.fr\'*&gt;&lt;br&gt;&lt;br&gt;&lt;a href=0 target=_blank &gt;Pour en savoir plus&lt;/a&gt;');LP_0520032C.addTo(LP);"/>
  </r>
  <r>
    <x v="167"/>
    <s v="052"/>
    <s v="WASSY"/>
    <s v="52550"/>
    <s v="LP"/>
    <s v="EMILE BAUDOT"/>
    <s v="LP EMILE BAUDOT"/>
    <s v="ST DIZIER"/>
    <s v="WASSY"/>
    <s v="03.25.06.20.17"/>
    <n v="0"/>
    <s v="48.5056557"/>
    <s v="4.941298"/>
    <s v="ce.0520032C@ac-reims.fr"/>
    <s v="77 RUE DE LA MADELEINE"/>
    <s v="52130"/>
    <s v="WASSY"/>
    <s v=",bounceOnAdd: true, bounceOnAddOptions: {duration: 500, height: 100},bounceOnAddCallback: function() {console.log(*done*)}});"/>
    <s v="M. ROZE"/>
    <x v="84"/>
    <x v="1"/>
    <s v="var LP_0520032C=L.marker([48.5056557,4.941298],{icon:icon_LP,bounceOnAdd: true, bounceOnAddOptions: {duration: 500, height: 100},bounceOnAddCallback: function() {console.log(*done*)}});LP_0520032C.bindPopup('&lt;p align=center&gt; &lt;font size=2&gt;&lt;b&gt;&lt;u&gt;LP EMILE BAUDOT&lt;/b&gt;&lt;/u&gt;&lt;br&gt;&lt;br&gt;&lt;font size=1&gt;77 RUE DE LA MADELEINE&lt;br&gt;52130&lt;b&gt; WASSY&lt;/b&gt;&lt;br&gt;03.25.06.20.17&lt;br&gt;&lt;br&gt;&lt;br&gt;&lt;font size=2&gt;&lt;b&gt;&lt;u&gt;Action&lt;/u&gt;&lt;/b&gt; : Améliorer la propreté aux abords du lycée&lt;br&gt;&lt;br&gt;&lt;br&gt;&lt;b&gt;&lt;u&gt;Référent&lt;/u&gt;&lt;/b&gt; : M. ROZE&lt;br&gt;&lt;br&gt;&lt;br&gt;&lt;INPUT TYPE=*button* VALUE=*envoyer un message électronique* *style=width:215px* onClick=*parent.location=\'mailto:ce.0520032C@ac-reims.fr\'*&gt;&lt;br&gt;&lt;br&gt;&lt;a href=0 target=_blank &gt;Pour en savoir plus&lt;/a&gt;');LP_0520032C.addTo(LP);"/>
  </r>
  <r>
    <x v="167"/>
    <s v="052"/>
    <s v="WASSY"/>
    <s v="52550"/>
    <s v="LP"/>
    <s v="EMILE BAUDOT"/>
    <s v="LP EMILE BAUDOT"/>
    <s v="ST DIZIER"/>
    <s v="WASSY"/>
    <s v="03.25.06.20.17"/>
    <n v="0"/>
    <s v="48.5056557"/>
    <s v="4.941298"/>
    <s v="ce.0520032C@ac-reims.fr"/>
    <s v="77 RUE DE LA MADELEINE"/>
    <s v="52130"/>
    <s v="WASSY"/>
    <s v=",bounceOnAdd: true, bounceOnAddOptions: {duration: 500, height: 100},bounceOnAddCallback: function() {console.log(*done*)}});"/>
    <s v="M. ROZE"/>
    <x v="85"/>
    <x v="2"/>
    <s v="var LP_0520032C=L.marker([48.5056557,4.941298],{icon:icon_LP,bounceOnAdd: true, bounceOnAddOptions: {duration: 500, height: 100},bounceOnAddCallback: function() {console.log(*done*)}});LP_0520032C.bindPopup('&lt;p align=center&gt; &lt;font size=2&gt;&lt;b&gt;&lt;u&gt;LP EMILE BAUDOT&lt;/b&gt;&lt;/u&gt;&lt;br&gt;&lt;br&gt;&lt;font size=1&gt;77 RUE DE LA MADELEINE&lt;br&gt;52130&lt;b&gt; WASSY&lt;/b&gt;&lt;br&gt;03.25.06.20.17&lt;br&gt;&lt;br&gt;&lt;br&gt;&lt;font size=2&gt;&lt;b&gt;&lt;u&gt;Action&lt;/u&gt;&lt;/b&gt; : Page Facebook&lt;br&gt;&lt;br&gt;&lt;br&gt;&lt;b&gt;&lt;u&gt;Référent&lt;/u&gt;&lt;/b&gt; : M. ROZE&lt;br&gt;&lt;br&gt;&lt;br&gt;&lt;INPUT TYPE=*button* VALUE=*envoyer un message électronique* *style=width:215px* onClick=*parent.location=\'mailto:ce.0520032C@ac-reims.fr\'*&gt;&lt;br&gt;&lt;br&gt;&lt;a href=0 target=_blank &gt;Pour en savoir plus&lt;/a&gt;');LP_0520032C.addTo(LP);"/>
  </r>
  <r>
    <x v="168"/>
    <s v="052"/>
    <s v="CHAUMONT"/>
    <s v="52121"/>
    <s v="LP"/>
    <s v="EDME BOUCHARDON"/>
    <s v="LP EDME BOUCHARDON"/>
    <s v="CHAUMONT"/>
    <s v="CHAUMONT"/>
    <s v="03.25.03.23.42"/>
    <n v="0"/>
    <s v="48.1060086"/>
    <s v="5.1474075"/>
    <s v="ce.0520795G@ac-reims.fr"/>
    <s v="16 RUE YOURI GAGARINE"/>
    <s v="52903"/>
    <s v="CHAUMONT CEDEX 9"/>
    <s v=",bounceOnAdd: true, bounceOnAddOptions: {duration: 500, height: 100},bounceOnAddCallback: function() {console.log(*done*)}});"/>
    <m/>
    <x v="0"/>
    <x v="0"/>
    <s v="var LP_0520795G=L.marker([48.1060086,5.1474075],{icon:icon_LP,bounceOnAdd: true, bounceOnAddOptions: {duration: 500, height: 100},bounceOnAddCallback: function() {console.log(*done*)}});LP_0520795G.bindPopup('&lt;p align=center&gt; &lt;font size=2&gt;&lt;b&gt;&lt;u&gt;LP EDME BOUCHARDON&lt;/b&gt;&lt;/u&gt;&lt;br&gt;&lt;br&gt;&lt;font size=1&gt;16 RUE YOURI GAGARINE&lt;br&gt;52903&lt;b&gt; CHAUMONT CEDEX 9&lt;/b&gt;&lt;br&gt;03.25.03.23.42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795G@ac-reims.fr\'*&gt;&lt;br&gt;&lt;br&gt;&lt;a href=0 target=_blank &gt;Pour en savoir plus&lt;/a&gt;');LP_0520795G.addTo(LP);"/>
  </r>
  <r>
    <x v="169"/>
    <s v="052"/>
    <s v="SAINT-DIZIER"/>
    <s v="52448"/>
    <s v="LP"/>
    <s v="ST EXUPERY"/>
    <s v="LP ST EXUPERY"/>
    <s v="ST DIZIER"/>
    <s v="SAINT-DIZIER"/>
    <s v="03.25.05.10.16"/>
    <s v="http://sepia.ac-reims.fr/lyc-st-exupery/-joomla-/"/>
    <s v="48.6434668"/>
    <s v="4.9638164"/>
    <s v="ce.0520923W@ac-reims.fr"/>
    <s v="82 RUE ANATOLE FRANCE"/>
    <s v="52105"/>
    <s v="ST DIZIER CEDEX"/>
    <s v=",bounceOnAdd: true, bounceOnAddOptions: {duration: 500, height: 100},bounceOnAddCallback: function() {console.log(*done*)}});"/>
    <m/>
    <x v="0"/>
    <x v="0"/>
    <s v="var LP_0520923W=L.marker([48.6434668,4.9638164],{icon:icon_LP,bounceOnAdd: true, bounceOnAddOptions: {duration: 500, height: 100},bounceOnAddCallback: function() {console.log(*done*)}});LP_0520923W.bindPopup('&lt;p align=center&gt; &lt;font size=2&gt;&lt;b&gt;&lt;u&gt;LP ST EXUPERY&lt;/b&gt;&lt;/u&gt;&lt;br&gt;&lt;br&gt;&lt;font size=1&gt;82 RUE ANATOLE FRANCE&lt;br&gt;52105&lt;b&gt; ST DIZIER CEDEX&lt;/b&gt;&lt;br&gt;03.25.05.10.1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923W@ac-reims.fr\'*&gt;&lt;br&gt;&lt;br&gt;&lt;a href=http://sepia.ac-reims.fr/lyc-st-exupery/-joomla-/ target=_blank &gt;Pour en savoir plus&lt;/a&gt;');LP_0520923W.addTo(LP);"/>
  </r>
  <r>
    <x v="170"/>
    <s v="008"/>
    <s v="CHARLEVILLE-MEZIERES"/>
    <s v="08105"/>
    <s v="LPO"/>
    <s v="FRANCOIS BAZIN"/>
    <s v="LPO FRANCOIS BAZIN"/>
    <s v="CHARLEV.-S"/>
    <s v="CHARLEVILLE-MEZIERES"/>
    <s v="03.24.56.81.56"/>
    <s v="http://www.lyceebazin.net/"/>
    <s v="49.7721921"/>
    <s v="4.7076717"/>
    <s v="ce.0080008R@ac-reims.fr"/>
    <s v="145 AVENUE CHARLES DE GAULLE"/>
    <s v="08013"/>
    <s v="CHARLEVILLE MEZIERES CEDEX"/>
    <s v=",bounceOnAdd: true, bounceOnAddOptions: {duration: 500, height: 100},bounceOnAddCallback: function() {console.log(*done*)}});"/>
    <m/>
    <x v="0"/>
    <x v="0"/>
    <s v="var LPO_0080008R=L.marker([49.7721921,4.7076717],{icon:icon_LPO,bounceOnAdd: true, bounceOnAddOptions: {duration: 500, height: 100},bounceOnAddCallback: function() {console.log(*done*)}});LPO_0080008R.bindPopup('&lt;p align=center&gt; &lt;font size=2&gt;&lt;b&gt;&lt;u&gt;LPO FRANCOIS BAZIN&lt;/b&gt;&lt;/u&gt;&lt;br&gt;&lt;br&gt;&lt;font size=1&gt;145 AVENUE CHARLES DE GAULLE&lt;br&gt;08013&lt;b&gt; CHARLEVILLE MEZIERES CEDEX&lt;/b&gt;&lt;br&gt;03.24.56.81.56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08R@ac-reims.fr\'*&gt;&lt;br&gt;&lt;br&gt;&lt;a href=http://www.lyceebazin.net/ target=_blank &gt;Pour en savoir plus&lt;/a&gt;');LPO_0080008R.addTo(LPO);"/>
  </r>
  <r>
    <x v="171"/>
    <s v="008"/>
    <s v="RETHEL"/>
    <s v="08362"/>
    <s v="LPO"/>
    <s v="PAUL VERLAINE"/>
    <s v="LPO PAUL VERLAINE"/>
    <s v="SUD ARDEN."/>
    <s v="RETHEL"/>
    <s v="03.24.39.50.30"/>
    <s v="www.lyceeverlaine-rethel.fr"/>
    <s v="49.5166054"/>
    <s v="4.3734441"/>
    <s v="ce.0080039Z@ac-reims.fr"/>
    <s v="19 RUE NORMANDIE NIEMEN"/>
    <s v="08305"/>
    <s v="RETHEL CEDEX"/>
    <s v=",bounceOnAdd: true, bounceOnAddOptions: {duration: 500, height: 100},bounceOnAddCallback: function() {console.log(*done*)}});"/>
    <m/>
    <x v="0"/>
    <x v="0"/>
    <s v="var LPO_0080039Z=L.marker([49.5166054,4.3734441],{icon:icon_LPO,bounceOnAdd: true, bounceOnAddOptions: {duration: 500, height: 100},bounceOnAddCallback: function() {console.log(*done*)}});LPO_0080039Z.bindPopup('&lt;p align=center&gt; &lt;font size=2&gt;&lt;b&gt;&lt;u&gt;LPO PAUL VERLAINE&lt;/b&gt;&lt;/u&gt;&lt;br&gt;&lt;br&gt;&lt;font size=1&gt;19 RUE NORMANDIE NIEMEN&lt;br&gt;08305&lt;b&gt; RETHEL CEDEX&lt;/b&gt;&lt;br&gt;03.24.39.50.3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080039Z@ac-reims.fr\'*&gt;&lt;br&gt;&lt;br&gt;&lt;a href=www.lyceeverlaine-rethel.fr target=_blank &gt;Pour en savoir plus&lt;/a&gt;');LPO_0080039Z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86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Manifestation sportive autour de l\'échange et de la citoyenneté.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87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Journal du lycée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88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Restos du cœur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26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Non au harcèlement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89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Formation citoyenne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90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Eco-coitoyenneté et developpement durable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91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Egalité filles-garçons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2"/>
    <s v="008"/>
    <s v="REVIN"/>
    <s v="08363"/>
    <s v="LPO"/>
    <s v="JEAN MOULIN"/>
    <s v="LPO JEAN MOULIN"/>
    <s v="VALL.MEUSE"/>
    <s v="REVIN"/>
    <s v="03.24.42.65.08"/>
    <s v="http://www.jeanmoulinrevin.fr"/>
    <s v="49.9286852"/>
    <s v="4.6545239"/>
    <s v="ce.0080040A@ac-reims.fr"/>
    <s v="996 AVENUE DE LA CITE SCOLAIRE"/>
    <s v="08500"/>
    <s v="REVIN"/>
    <s v=",bounceOnAdd: true, bounceOnAddOptions: {duration: 500, height: 100},bounceOnAddCallback: function() {console.log(*done*)}});"/>
    <s v="M.MILLANT"/>
    <x v="92"/>
    <x v="2"/>
    <s v="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Tutorat&lt;br&gt;&lt;br&gt;&lt;br&gt;&lt;b&gt;&lt;u&gt;Référent&lt;/u&gt;&lt;/b&gt; : M.MILLANT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"/>
  </r>
  <r>
    <x v="173"/>
    <s v="008"/>
    <s v="BAZEILLES"/>
    <s v="08053"/>
    <s v="LPO"/>
    <s v="BAZEILLES"/>
    <s v="LPO BAZEILLES"/>
    <s v="CHARLEV.-S"/>
    <s v="DOUZY"/>
    <s v="03.24.27.43.00"/>
    <s v="www.lycee-bazeilles.com/fr/"/>
    <s v="49.6794841"/>
    <s v="4.9822122"/>
    <s v="ce.0081047V@ac-reims.fr"/>
    <s v="PARC DU CHATEAU DE MONTVILLERS"/>
    <s v="08206"/>
    <s v="SEDAN CEDEX"/>
    <s v=",bounceOnAdd: true, bounceOnAddOptions: {duration: 500, height: 100},bounceOnAddCallback: function() {console.log(*done*)}});"/>
    <s v="Mme BAROUX "/>
    <x v="93"/>
    <x v="2"/>
    <s v="var LPO_0081047V=L.marker([49.6794841,4.9822122],{icon:icon_LPO,bounceOnAdd: true, bounceOnAddOptions: {duration: 500, height: 100},bounceOnAddCallback: function() {console.log(*done*)}});LPO_0081047V.bindPopup('&lt;p align=center&gt; &lt;font size=2&gt;&lt;b&gt;&lt;u&gt;LPO BAZEILLES&lt;/b&gt;&lt;/u&gt;&lt;br&gt;&lt;br&gt;&lt;font size=1&gt;PARC DU CHATEAU DE MONTVILLERS&lt;br&gt;08206&lt;b&gt; SEDAN CEDEX&lt;/b&gt;&lt;br&gt;03.24.27.43.00&lt;br&gt;&lt;br&gt;&lt;br&gt;&lt;font size=2&gt;&lt;b&gt;&lt;u&gt;Action&lt;/u&gt;&lt;/b&gt; : Prévention du harcélement: &quot;c\'est décidé, j\'en parle&quot;&lt;br&gt;&lt;br&gt;&lt;br&gt;&lt;b&gt;&lt;u&gt;Référent&lt;/u&gt;&lt;/b&gt; : Mme BAROUX &lt;br&gt;&lt;br&gt;&lt;br&gt;&lt;INPUT TYPE=*button* VALUE=*envoyer un message électronique* *style=width:215px* onClick=*parent.location=\'mailto:ce.0081047V@ac-reims.fr\'*&gt;&lt;br&gt;&lt;br&gt;&lt;a href=www.lycee-bazeilles.com/fr/ target=_blank &gt;Pour en savoir plus&lt;/a&gt;');LPO_0081047V.addTo(LPO);"/>
  </r>
  <r>
    <x v="174"/>
    <s v="010"/>
    <s v="BAR-SUR-AUBE"/>
    <s v="10033"/>
    <s v="LPO"/>
    <s v="GASTON BACHELARD"/>
    <s v="LPO GASTON BACHELARD"/>
    <s v="TROYES"/>
    <s v="BAR/AUBE"/>
    <s v="03.25.92.35.35"/>
    <n v="0"/>
    <s v="48.2281029"/>
    <s v="4.7052908"/>
    <s v="ce.0100003Z@ac-reims.fr"/>
    <s v="33 RUE GASTON BACHELARD"/>
    <s v="10202"/>
    <s v="BAR SUR AUBE CEDEX"/>
    <s v=",bounceOnAdd: true, bounceOnAddOptions: {duration: 500, height: 100},bounceOnAddCallback: function() {console.log(*done*)}});"/>
    <m/>
    <x v="0"/>
    <x v="0"/>
    <s v="var LPO_0100003Z=L.marker([48.2281029,4.7052908],{icon:icon_LPO,bounceOnAdd: true, bounceOnAddOptions: {duration: 500, height: 100},bounceOnAddCallback: function() {console.log(*done*)}});LPO_0100003Z.bindPopup('&lt;p align=center&gt; &lt;font size=2&gt;&lt;b&gt;&lt;u&gt;LPO GASTON BACHELARD&lt;/b&gt;&lt;/u&gt;&lt;br&gt;&lt;br&gt;&lt;font size=1&gt;33 RUE GASTON BACHELARD&lt;br&gt;10202&lt;b&gt; BAR SUR AUBE CEDEX&lt;/b&gt;&lt;br&gt;03.25.92.35.3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03Z@ac-reims.fr\'*&gt;&lt;br&gt;&lt;br&gt;&lt;a href=0 target=_blank &gt;Pour en savoir plus&lt;/a&gt;');LPO_0100003Z.addTo(LPO);"/>
  </r>
  <r>
    <x v="175"/>
    <s v="010"/>
    <s v="TROYES"/>
    <s v="10387"/>
    <s v="LPO"/>
    <s v="MARIE DE CHAMPAGNE"/>
    <s v="LPO MARIE DE CHAMPAGNE"/>
    <s v="TROYES"/>
    <s v="TROYES"/>
    <s v="03.25.71.78.00"/>
    <s v="htt://www.lycee-marie-de-champagne.fr"/>
    <s v="48.3051616"/>
    <s v="4.0617258"/>
    <s v="ce.0100023W@ac-reims.fr"/>
    <s v="13 RUE DE LA REINE BLANCHE"/>
    <s v="10026"/>
    <s v="TROYES CEDEX"/>
    <s v=",bounceOnAdd: true, bounceOnAddOptions: {duration: 500, height: 100},bounceOnAddCallback: function() {console.log(*done*)}});"/>
    <m/>
    <x v="0"/>
    <x v="0"/>
    <s v="var LPO_0100023W=L.marker([48.3051616,4.0617258],{icon:icon_LPO,bounceOnAdd: true, bounceOnAddOptions: {duration: 500, height: 100},bounceOnAddCallback: function() {console.log(*done*)}});LPO_0100023W.bindPopup('&lt;p align=center&gt; &lt;font size=2&gt;&lt;b&gt;&lt;u&gt;LPO MARIE DE CHAMPAGNE&lt;/b&gt;&lt;/u&gt;&lt;br&gt;&lt;br&gt;&lt;font size=1&gt;13 RUE DE LA REINE BLANCHE&lt;br&gt;10026&lt;b&gt; TROYES CEDEX&lt;/b&gt;&lt;br&gt;03.25.71.78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23W@ac-reims.fr\'*&gt;&lt;br&gt;&lt;br&gt;&lt;a href=htt://www.lycee-marie-de-champagne.fr target=_blank &gt;Pour en savoir plus&lt;/a&gt;');LPO_0100023W.addTo(LPO);"/>
  </r>
  <r>
    <x v="176"/>
    <s v="010"/>
    <s v="TROYES"/>
    <s v="10387"/>
    <s v="LPO"/>
    <s v="LES LOMBARDS"/>
    <s v="LPO LES LOMBARDS"/>
    <s v="TROYES"/>
    <s v="TROYES"/>
    <s v="03.25.71.46.60"/>
    <s v="htt://sepia.ac-reims.fr/lyc-deslombards/-spip-/"/>
    <s v="48.2735204"/>
    <s v="4.0751837"/>
    <s v="ce.0100025Y@ac-reims.fr"/>
    <s v="12 AVENUE DES LOMBARDS"/>
    <s v="10003"/>
    <s v="TROYES CEDEX"/>
    <s v=",bounceOnAdd: true, bounceOnAddOptions: {duration: 500, height: 100},bounceOnAddCallback: function() {console.log(*done*)}});"/>
    <m/>
    <x v="0"/>
    <x v="0"/>
    <s v="var LPO_0100025Y=L.marker([48.2735204,4.0751837],{icon:icon_LPO,bounceOnAdd: true, bounceOnAddOptions: {duration: 500, height: 100},bounceOnAddCallback: function() {console.log(*done*)}});LPO_0100025Y.bindPopup('&lt;p align=center&gt; &lt;font size=2&gt;&lt;b&gt;&lt;u&gt;LPO LES LOMBARDS&lt;/b&gt;&lt;/u&gt;&lt;br&gt;&lt;br&gt;&lt;font size=1&gt;12 AVENUE DES LOMBARDS&lt;br&gt;10003&lt;b&gt; TROYES CEDEX&lt;/b&gt;&lt;br&gt;03.25.71.46.6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100025Y@ac-reims.fr\'*&gt;&lt;br&gt;&lt;br&gt;&lt;a href=htt://sepia.ac-reims.fr/lyc-deslombards/-spip-/ target=_blank &gt;Pour en savoir plus&lt;/a&gt;');LPO_0100025Y.addTo(LPO);"/>
  </r>
  <r>
    <x v="177"/>
    <s v="051"/>
    <s v="CHALONS-EN-CHAMPAGNE"/>
    <s v="51108"/>
    <s v="LPO"/>
    <s v="ETIENNE OEHMICHEN"/>
    <s v="LPO ETIENNE OEHMICHEN"/>
    <s v="CHALONS"/>
    <s v="CHALONS CHAMPAG"/>
    <s v="03.26.69.23.00"/>
    <s v="www.lyc-oehmichen.ac-reims.fr"/>
    <s v="48.9763787"/>
    <s v="4.3612957"/>
    <s v="ce.0510007F@ac-reims.fr"/>
    <s v="8 AVENUE DU MONT HERY"/>
    <s v="51037"/>
    <s v="CHALONS EN CHAMPAGNE CEDEX"/>
    <s v=",bounceOnAdd: true, bounceOnAddOptions: {duration: 500, height: 100},bounceOnAddCallback: function() {console.log(*done*)}});"/>
    <m/>
    <x v="0"/>
    <x v="0"/>
    <s v="var LPO_0510007F=L.marker([48.9763787,4.3612957],{icon:icon_LPO,bounceOnAdd: true, bounceOnAddOptions: {duration: 500, height: 100},bounceOnAddCallback: function() {console.log(*done*)}});LPO_0510007F.bindPopup('&lt;p align=center&gt; &lt;font size=2&gt;&lt;b&gt;&lt;u&gt;LPO ETIENNE OEHMICHEN&lt;/b&gt;&lt;/u&gt;&lt;br&gt;&lt;br&gt;&lt;font size=1&gt;8 AVENUE DU MONT HERY&lt;br&gt;51037&lt;b&gt; CHALONS EN CHAMPAGNE CEDEX&lt;/b&gt;&lt;br&gt;03.26.69.23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07F@ac-reims.fr\'*&gt;&lt;br&gt;&lt;br&gt;&lt;a href=www.lyc-oehmichen.ac-reims.fr target=_blank &gt;Pour en savoir plus&lt;/a&gt;');LPO_0510007F.addTo(LPO);"/>
  </r>
  <r>
    <x v="178"/>
    <s v="051"/>
    <s v="SEZANNE"/>
    <s v="51535"/>
    <s v="LPO"/>
    <s v="LA FONTAINE DU VE"/>
    <s v="LPO LA FONTAINE DU VE"/>
    <s v="EPERNAY"/>
    <s v="SEZANNE"/>
    <s v="03.26.80.65.10"/>
    <s v="http://citescolaire.fontaine-du-ve.com/"/>
    <s v="48.7254763"/>
    <s v="3.7167263"/>
    <s v="ce.0510053F@ac-reims.fr"/>
    <s v="AVENUE DE LA FONTAINE DU VE"/>
    <s v="51122"/>
    <s v="SEZANNE CEDEX"/>
    <s v=",bounceOnAdd: true, bounceOnAddOptions: {duration: 500, height: 100},bounceOnAddCallback: function() {console.log(*done*)}});"/>
    <s v="M. HEWAK"/>
    <x v="94"/>
    <x v="2"/>
    <s v="var LPO_0510053F=L.marker([48.7254763,3.7167263],{icon:icon_LPO,bounceOnAdd: true, bounceOnAddOptions: {duration: 500, height: 100},bounceOnAddCallback: function() {console.log(*done*)}});LPO_0510053F.bindPopup('&lt;p align=center&gt; &lt;font size=2&gt;&lt;b&gt;&lt;u&gt;LPO LA FONTAINE DU VE&lt;/b&gt;&lt;/u&gt;&lt;br&gt;&lt;br&gt;&lt;font size=1&gt;AVENUE DE LA FONTAINE DU VE&lt;br&gt;51122&lt;b&gt; SEZANNE CEDEX&lt;/b&gt;&lt;br&gt;03.26.80.65.10&lt;br&gt;&lt;br&gt;&lt;br&gt;&lt;font size=2&gt;&lt;b&gt;&lt;u&gt;Action&lt;/u&gt;&lt;/b&gt; : Semaine caritative&lt;br&gt;&lt;br&gt;&lt;br&gt;&lt;b&gt;&lt;u&gt;Référent&lt;/u&gt;&lt;/b&gt; : M. HEWAK&lt;br&gt;&lt;br&gt;&lt;br&gt;&lt;INPUT TYPE=*button* VALUE=*envoyer un message électronique* *style=width:215px* onClick=*parent.location=\'mailto:ce.0510053F@ac-reims.fr\'*&gt;&lt;br&gt;&lt;br&gt;&lt;a href=http://citescolaire.fontaine-du-ve.com/ target=_blank &gt;Pour en savoir plus&lt;/a&gt;');LPO_0510053F.addTo(LPO);"/>
  </r>
  <r>
    <x v="179"/>
    <s v="051"/>
    <s v="VITRY-LE-FRANCOIS"/>
    <s v="51649"/>
    <s v="LPO"/>
    <s v="FRANCOIS 1ER"/>
    <s v="LPO FRANCOIS 1ER"/>
    <s v="CHALONS"/>
    <s v="VITRY LE F."/>
    <s v="03.26.41.22.00"/>
    <n v="0"/>
    <s v="48.7279739"/>
    <s v="4.5965566"/>
    <s v="ce.0510062R@ac-reims.fr"/>
    <s v="FAUBOURG DE VITRY LE BRULE"/>
    <s v="51308"/>
    <s v="VITRY LE FRANCOIS CEDEX"/>
    <s v=",bounceOnAdd: true, bounceOnAddOptions: {duration: 500, height: 100},bounceOnAddCallback: function() {console.log(*done*)}});"/>
    <m/>
    <x v="0"/>
    <x v="0"/>
    <s v="var LPO_0510062R=L.marker([48.7279739,4.5965566],{icon:icon_LPO,bounceOnAdd: true, bounceOnAddOptions: {duration: 500, height: 100},bounceOnAddCallback: function() {console.log(*done*)}});LPO_0510062R.bindPopup('&lt;p align=center&gt; &lt;font size=2&gt;&lt;b&gt;&lt;u&gt;LPO FRANCOIS 1ER&lt;/b&gt;&lt;/u&gt;&lt;br&gt;&lt;br&gt;&lt;font size=1&gt;FAUBOURG DE VITRY LE BRULE&lt;br&gt;51308&lt;b&gt; VITRY LE FRANCOIS CEDEX&lt;/b&gt;&lt;br&gt;03.26.41.22.0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62R@ac-reims.fr\'*&gt;&lt;br&gt;&lt;br&gt;&lt;a href=0 target=_blank &gt;Pour en savoir plus&lt;/a&gt;');LPO_0510062R.addTo(LPO);"/>
  </r>
  <r>
    <x v="180"/>
    <s v="051"/>
    <s v="EPERNAY"/>
    <s v="51230"/>
    <s v="LPO"/>
    <s v="EUROPEEN STEPHANE HESSEL"/>
    <s v="LPO EUROPEEN STEPHANE HESSEL"/>
    <s v="EPERNAY"/>
    <s v="EPERNAY"/>
    <s v="03.26.55.26.94"/>
    <s v="www.lycee-hessel.fr"/>
    <s v="49.0394291"/>
    <s v="3.9651992"/>
    <s v="ce.0510068X@ac-reims.fr"/>
    <s v="8 RUE GODART ROGER"/>
    <s v="51331"/>
    <s v="EPERNAY CEDEX"/>
    <s v=",bounceOnAdd: true, bounceOnAddOptions: {duration: 500, height: 100},bounceOnAddCallback: function() {console.log(*done*)}});"/>
    <m/>
    <x v="0"/>
    <x v="0"/>
    <s v="var LPO_0510068X=L.marker([49.0394291,3.9651992],{icon:icon_LPO,bounceOnAdd: true, bounceOnAddOptions: {duration: 500, height: 100},bounceOnAddCallback: function() {console.log(*done*)}});LPO_0510068X.bindPopup('&lt;p align=center&gt; &lt;font size=2&gt;&lt;b&gt;&lt;u&gt;LPO EUROPEEN STEPHANE HESSEL&lt;/b&gt;&lt;/u&gt;&lt;br&gt;&lt;br&gt;&lt;font size=1&gt;8 RUE GODART ROGER&lt;br&gt;51331&lt;b&gt; EPERNAY CEDEX&lt;/b&gt;&lt;br&gt;03.26.55.26.94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0068X@ac-reims.fr\'*&gt;&lt;br&gt;&lt;br&gt;&lt;a href=www.lycee-hessel.fr target=_blank &gt;Pour en savoir plus&lt;/a&gt;');LPO_0510068X.addTo(LPO);"/>
  </r>
  <r>
    <x v="181"/>
    <s v="051"/>
    <s v="REIMS"/>
    <s v="51454"/>
    <s v="LPO"/>
    <s v="FRANCOIS ARAGO"/>
    <s v="LPO FRANCOIS ARAGO"/>
    <s v="REIMS"/>
    <s v="REIMS"/>
    <s v="03.26.06.40.25"/>
    <s v="www.lyceearago.net"/>
    <s v="49.2283149"/>
    <s v="4.0074027"/>
    <s v="ce.0511565Z@ac-reims.fr"/>
    <s v="1 RUE FRANCOIS ARAGO"/>
    <s v="51095"/>
    <s v="REIMS CEDEX"/>
    <s v=",bounceOnAdd: true, bounceOnAddOptions: {duration: 500, height: 100},bounceOnAddCallback: function() {console.log(*done*)}});"/>
    <m/>
    <x v="0"/>
    <x v="0"/>
    <s v="var LPO_0511565Z=L.marker([49.2283149,4.0074027],{icon:icon_LPO,bounceOnAdd: true, bounceOnAddOptions: {duration: 500, height: 100},bounceOnAddCallback: function() {console.log(*done*)}});LPO_0511565Z.bindPopup('&lt;p align=center&gt; &lt;font size=2&gt;&lt;b&gt;&lt;u&gt;LPO FRANCOIS ARAGO&lt;/b&gt;&lt;/u&gt;&lt;br&gt;&lt;br&gt;&lt;font size=1&gt;1 RUE FRANCOIS ARAGO&lt;br&gt;51095&lt;b&gt; REIMS CEDEX&lt;/b&gt;&lt;br&gt;03.26.06.40.2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565Z@ac-reims.fr\'*&gt;&lt;br&gt;&lt;br&gt;&lt;a href=www.lyceearago.net target=_blank &gt;Pour en savoir plus&lt;/a&gt;');LPO_0511565Z.addTo(LPO);"/>
  </r>
  <r>
    <x v="182"/>
    <s v="051"/>
    <s v="REIMS"/>
    <s v="51454"/>
    <s v="LPO"/>
    <s v="GEORGES BRIERE"/>
    <s v="LPO GEORGES BRIERE"/>
    <s v="REIMS"/>
    <s v="REIMS"/>
    <s v="03.26.83.50.50"/>
    <s v="http://lycee-georges-briere.fr"/>
    <s v="49.2239851"/>
    <s v="4.0270932"/>
    <s v="ce.0511884W@ac-reims.fr"/>
    <s v="2 RUE VAUBAN"/>
    <s v="51097"/>
    <s v="REIMS CEDEX"/>
    <s v=",bounceOnAdd: true, bounceOnAddOptions: {duration: 500, height: 100},bounceOnAddCallback: function() {console.log(*done*)}});"/>
    <m/>
    <x v="0"/>
    <x v="0"/>
    <s v="var LPO_0511884W=L.marker([49.2239851,4.0270932],{icon:icon_LPO,bounceOnAdd: true, bounceOnAddOptions: {duration: 500, height: 100},bounceOnAddCallback: function() {console.log(*done*)}});LPO_0511884W.bindPopup('&lt;p align=center&gt; &lt;font size=2&gt;&lt;b&gt;&lt;u&gt;LPO GEORGES BRIERE&lt;/b&gt;&lt;/u&gt;&lt;br&gt;&lt;br&gt;&lt;font size=1&gt;2 RUE VAUBAN&lt;br&gt;51097&lt;b&gt; REIMS CEDEX&lt;/b&gt;&lt;br&gt;03.26.83.50.50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884W@ac-reims.fr\'*&gt;&lt;br&gt;&lt;br&gt;&lt;a href=http://lycee-georges-briere.fr target=_blank &gt;Pour en savoir plus&lt;/a&gt;');LPO_0511884W.addTo(LPO);"/>
  </r>
  <r>
    <x v="183"/>
    <s v="051"/>
    <s v="CHALONS-EN-CHAMPAGNE"/>
    <s v="51108"/>
    <s v="LPO"/>
    <s v="JEAN TALON"/>
    <s v="LPO JEAN TALON"/>
    <s v="CHALONS"/>
    <s v="CHALONS CHAMPAG"/>
    <s v="03.26.69.27.99"/>
    <s v="www.lyc-talon.ac-reims.fr"/>
    <s v="48.9549912"/>
    <s v="4.3414881"/>
    <s v="ce.0511951U@ac-reims.fr"/>
    <s v="105 AVENUE DANIEL SIMONNOT"/>
    <s v="51037"/>
    <s v="CHALONS EN CHAMPAGNE CEDEX"/>
    <s v=",bounceOnAdd: true, bounceOnAddOptions: {duration: 500, height: 100},bounceOnAddCallback: function() {console.log(*done*)}});"/>
    <m/>
    <x v="0"/>
    <x v="0"/>
    <s v="var LPO_0511951U=L.marker([48.9549912,4.3414881],{icon:icon_LPO,bounceOnAdd: true, bounceOnAddOptions: {duration: 500, height: 100},bounceOnAddCallback: function() {console.log(*done*)}});LPO_0511951U.bindPopup('&lt;p align=center&gt; &lt;font size=2&gt;&lt;b&gt;&lt;u&gt;LPO JEAN TALON&lt;/b&gt;&lt;/u&gt;&lt;br&gt;&lt;br&gt;&lt;font size=1&gt;105 AVENUE DANIEL SIMONNOT&lt;br&gt;51037&lt;b&gt; CHALONS EN CHAMPAGNE CEDEX&lt;/b&gt;&lt;br&gt;03.26.69.27.99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11951U@ac-reims.fr\'*&gt;&lt;br&gt;&lt;br&gt;&lt;a href=www.lyc-talon.ac-reims.fr target=_blank &gt;Pour en savoir plus&lt;/a&gt;');LPO_0511951U.addTo(LPO);"/>
  </r>
  <r>
    <x v="184"/>
    <s v="052"/>
    <s v="LANGRES"/>
    <s v="52269"/>
    <s v="LPO"/>
    <s v="DIDEROT"/>
    <s v="LPO DIDEROT"/>
    <s v="CHAUMONT"/>
    <s v="LANGRES"/>
    <s v="03.25.87.09.95"/>
    <s v="www.lycee-diderot.com"/>
    <s v="47.8490356"/>
    <s v="5.3263826"/>
    <s v="ce.0520021R@ac-reims.fr"/>
    <s v="21 AVENUE DU GAL DE GAULLE"/>
    <s v="52206"/>
    <s v="LANGRES CEDEX"/>
    <s v=",bounceOnAdd: true, bounceOnAddOptions: {duration: 500, height: 100},bounceOnAddCallback: function() {console.log(*done*)}});"/>
    <m/>
    <x v="0"/>
    <x v="0"/>
    <s v="var LPO_0520021R=L.marker([47.8490356,5.3263826],{icon:icon_LPO,bounceOnAdd: true, bounceOnAddOptions: {duration: 500, height: 100},bounceOnAddCallback: function() {console.log(*done*)}});LPO_0520021R.bindPopup('&lt;p align=center&gt; &lt;font size=2&gt;&lt;b&gt;&lt;u&gt;LPO DIDEROT&lt;/b&gt;&lt;/u&gt;&lt;br&gt;&lt;br&gt;&lt;font size=1&gt;21 AVENUE DU GAL DE GAULLE&lt;br&gt;52206&lt;b&gt; LANGRES CEDEX&lt;/b&gt;&lt;br&gt;03.25.87.09.9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0021R@ac-reims.fr\'*&gt;&lt;br&gt;&lt;br&gt;&lt;a href=www.lycee-diderot.com target=_blank &gt;Pour en savoir plus&lt;/a&gt;');LPO_0520021R.addTo(LPO);"/>
  </r>
  <r>
    <x v="185"/>
    <s v="052"/>
    <s v="CHAUMONT"/>
    <s v="52121"/>
    <s v="LPO"/>
    <s v="CHARLES DE GAULLE"/>
    <s v="LPO CHARLES DE GAULLE"/>
    <s v="CHAUMONT"/>
    <s v="CHAUMONT"/>
    <s v="03.25.32.54.55"/>
    <s v="www.lyceecdg52.com"/>
    <s v="48.073046"/>
    <s v="5.1469776"/>
    <s v="ce.0521032P@ac-reims.fr"/>
    <s v="AVENUE CHRISTIAN PINEAU"/>
    <s v="52903"/>
    <s v="CHAUMONT CEDEX 9"/>
    <s v=",bounceOnAdd: true, bounceOnAddOptions: {duration: 500, height: 100},bounceOnAddCallback: function() {console.log(*done*)}});"/>
    <m/>
    <x v="0"/>
    <x v="0"/>
    <s v="var LPO_0521032P=L.marker([48.073046,5.1469776],{icon:icon_LPO,bounceOnAdd: true, bounceOnAddOptions: {duration: 500, height: 100},bounceOnAddCallback: function() {console.log(*done*)}});LPO_0521032P.bindPopup('&lt;p align=center&gt; &lt;font size=2&gt;&lt;b&gt;&lt;u&gt;LPO CHARLES DE GAULLE&lt;/b&gt;&lt;/u&gt;&lt;br&gt;&lt;br&gt;&lt;font size=1&gt;AVENUE CHRISTIAN PINEAU&lt;br&gt;52903&lt;b&gt; CHAUMONT CEDEX 9&lt;/b&gt;&lt;br&gt;03.25.32.54.55&lt;br&gt;&lt;br&gt;&lt;br&gt;&lt;font size=2&gt;&lt;b&gt;&lt;u&gt;Action&lt;/u&gt;&lt;/b&gt; : &lt;br&gt;&lt;br&gt;&lt;br&gt;&lt;b&gt;&lt;u&gt;Référent&lt;/u&gt;&lt;/b&gt; : &lt;br&gt;&lt;br&gt;&lt;br&gt;&lt;INPUT TYPE=*button* VALUE=*envoyer un message électronique* *style=width:215px* onClick=*parent.location=\'mailto:ce.0521032P@ac-reims.fr\'*&gt;&lt;br&gt;&lt;br&gt;&lt;a href=www.lyceecdg52.com target=_blank &gt;Pour en savoir plus&lt;/a&gt;');LPO_0521032P.addTo(LPO);"/>
  </r>
  <r>
    <x v="186"/>
    <m/>
    <m/>
    <m/>
    <m/>
    <m/>
    <m/>
    <m/>
    <m/>
    <m/>
    <m/>
    <m/>
    <m/>
    <m/>
    <m/>
    <m/>
    <m/>
    <m/>
    <m/>
    <x v="0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">
  <r>
    <n v="1"/>
    <x v="0"/>
    <s v="008"/>
    <s v="CHARLEVILLE-MEZIERES"/>
    <s v="08105"/>
    <x v="0"/>
    <s v="SEVIGNE"/>
    <x v="0"/>
    <s v="CHARLEV.-S"/>
    <s v="CHARLEVILLE-MEZIERES"/>
    <s v="03.24.59.83.00"/>
    <x v="0"/>
    <x v="0"/>
    <x v="0"/>
    <x v="0"/>
    <x v="0"/>
    <x v="0"/>
    <x v="0"/>
    <s v=",bounceOnAdd: true, bounceOnAddOptions: {duration: 500, height: 100},bounceOnAddCallback: function() {console.log(*done*)}});"/>
    <x v="0"/>
    <x v="0"/>
    <x v="0"/>
  </r>
  <r>
    <n v="2"/>
    <x v="0"/>
    <s v="008"/>
    <s v="CHARLEVILLE-MEZIERES"/>
    <s v="08105"/>
    <x v="0"/>
    <s v="SEVIGNE"/>
    <x v="0"/>
    <s v="CHARLEV.-S"/>
    <s v="CHARLEVILLE-MEZIERES"/>
    <s v="03.24.59.83.00"/>
    <x v="0"/>
    <x v="0"/>
    <x v="0"/>
    <x v="0"/>
    <x v="0"/>
    <x v="0"/>
    <x v="0"/>
    <s v=",bounceOnAdd: true, bounceOnAddOptions: {duration: 500, height: 100},bounceOnAddCallback: function() {console.log(*done*)}});"/>
    <x v="0"/>
    <x v="1"/>
    <x v="0"/>
  </r>
  <r>
    <n v="3"/>
    <x v="1"/>
    <s v="052"/>
    <s v="CHAUMONT"/>
    <s v="52121"/>
    <x v="1"/>
    <s v="LA ROCHOTTE"/>
    <x v="1"/>
    <s v="CHAUMONT"/>
    <s v="CHAUMONT"/>
    <s v="03.25.03.28.62"/>
    <x v="1"/>
    <x v="1"/>
    <x v="1"/>
    <x v="1"/>
    <x v="1"/>
    <x v="1"/>
    <x v="1"/>
    <s v=",bounceOnAdd: true, bounceOnAddOptions: {duration: 500, height: 100},bounceOnAddCallback: function() {console.log(*done*)}});"/>
    <x v="1"/>
    <x v="2"/>
    <x v="0"/>
  </r>
  <r>
    <n v="4"/>
    <x v="2"/>
    <s v="052"/>
    <s v="WASSY"/>
    <s v="52550"/>
    <x v="2"/>
    <s v="EMILE BAUDOT"/>
    <x v="2"/>
    <s v="ST DIZIER"/>
    <s v="WASSY"/>
    <s v="03.25.06.20.17"/>
    <x v="2"/>
    <x v="2"/>
    <x v="2"/>
    <x v="2"/>
    <x v="2"/>
    <x v="2"/>
    <x v="2"/>
    <s v=",bounceOnAdd: true, bounceOnAddOptions: {duration: 500, height: 100},bounceOnAddCallback: function() {console.log(*done*)}});"/>
    <x v="2"/>
    <x v="3"/>
    <x v="1"/>
  </r>
  <r>
    <n v="5"/>
    <x v="3"/>
    <s v="052"/>
    <s v="BOURBONNE-LES-BAINS"/>
    <s v="52060"/>
    <x v="1"/>
    <s v="MONTMORENCY"/>
    <x v="3"/>
    <s v="CHAUMONT"/>
    <s v="BOURBONNE-LES-B"/>
    <s v="03.25.90.01.83"/>
    <x v="3"/>
    <x v="3"/>
    <x v="3"/>
    <x v="3"/>
    <x v="3"/>
    <x v="3"/>
    <x v="3"/>
    <s v=",bounceOnAdd: true, bounceOnAddOptions: {duration: 500, height: 100},bounceOnAddCallback: function() {console.log(*done*)}});"/>
    <x v="3"/>
    <x v="4"/>
    <x v="1"/>
  </r>
  <r>
    <n v="6"/>
    <x v="4"/>
    <s v="008"/>
    <s v="CHARLEVILLE-MEZIERES"/>
    <s v="08105"/>
    <x v="1"/>
    <s v="BAYARD"/>
    <x v="4"/>
    <s v="CHARLEV.-S"/>
    <s v="CHARLEVILLE-MEZIERES"/>
    <s v="03.24.37.83.83"/>
    <x v="4"/>
    <x v="4"/>
    <x v="4"/>
    <x v="4"/>
    <x v="4"/>
    <x v="4"/>
    <x v="4"/>
    <s v=",bounceOnAdd: true, bounceOnAddOptions: {duration: 500, height: 100},bounceOnAddCallback: function() {console.log(*done*)}});"/>
    <x v="4"/>
    <x v="5"/>
    <x v="1"/>
  </r>
  <r>
    <n v="7"/>
    <x v="1"/>
    <s v="052"/>
    <s v="CHAUMONT"/>
    <s v="52121"/>
    <x v="1"/>
    <s v="LA ROCHOTTE"/>
    <x v="1"/>
    <s v="CHAUMONT"/>
    <s v="CHAUMONT"/>
    <s v="03.25.03.28.62"/>
    <x v="1"/>
    <x v="1"/>
    <x v="1"/>
    <x v="1"/>
    <x v="1"/>
    <x v="1"/>
    <x v="1"/>
    <s v=",bounceOnAdd: true, bounceOnAddOptions: {duration: 500, height: 100},bounceOnAddCallback: function() {console.log(*done*)}});"/>
    <x v="1"/>
    <x v="6"/>
    <x v="0"/>
  </r>
  <r>
    <n v="8"/>
    <x v="1"/>
    <s v="052"/>
    <s v="CHAUMONT"/>
    <s v="52121"/>
    <x v="1"/>
    <s v="LA ROCHOTTE"/>
    <x v="1"/>
    <s v="CHAUMONT"/>
    <s v="CHAUMONT"/>
    <s v="03.25.03.28.62"/>
    <x v="1"/>
    <x v="1"/>
    <x v="1"/>
    <x v="1"/>
    <x v="1"/>
    <x v="1"/>
    <x v="1"/>
    <s v=",bounceOnAdd: true, bounceOnAddOptions: {duration: 500, height: 100},bounceOnAddCallback: function() {console.log(*done*)}});"/>
    <x v="1"/>
    <x v="7"/>
    <x v="0"/>
  </r>
  <r>
    <n v="9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5"/>
    <x v="8"/>
    <x v="0"/>
  </r>
  <r>
    <n v="10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6"/>
    <x v="9"/>
    <x v="0"/>
  </r>
  <r>
    <n v="11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7"/>
    <x v="10"/>
    <x v="1"/>
  </r>
  <r>
    <n v="12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7"/>
    <x v="11"/>
    <x v="1"/>
  </r>
  <r>
    <n v="13"/>
    <x v="8"/>
    <s v="008"/>
    <s v="JUNIVILLE"/>
    <s v="08239"/>
    <x v="1"/>
    <s v="DE LA RETOURNE"/>
    <x v="8"/>
    <s v="SUD ARDEN."/>
    <s v="JUNIVILLE"/>
    <s v="03.24.72.71.85"/>
    <x v="7"/>
    <x v="8"/>
    <x v="8"/>
    <x v="8"/>
    <x v="8"/>
    <x v="8"/>
    <x v="8"/>
    <s v=",bounceOnAdd: true, bounceOnAddOptions: {duration: 500, height: 100},bounceOnAddCallback: function() {console.log(*done*)}});"/>
    <x v="8"/>
    <x v="12"/>
    <x v="1"/>
  </r>
  <r>
    <n v="15"/>
    <x v="9"/>
    <s v="051"/>
    <s v="SAINTE-MENEHOULD"/>
    <s v="51507"/>
    <x v="1"/>
    <s v="JEAN-BAPTISTE DROUET"/>
    <x v="9"/>
    <s v="CHALONS"/>
    <s v="STE-MENEHOULD"/>
    <s v="03.26.60.98.22"/>
    <x v="2"/>
    <x v="9"/>
    <x v="9"/>
    <x v="9"/>
    <x v="9"/>
    <x v="9"/>
    <x v="9"/>
    <s v=",bounceOnAdd: true, bounceOnAddOptions: {duration: 500, height: 100},bounceOnAddCallback: function() {console.log(*done*)}});"/>
    <x v="9"/>
    <x v="13"/>
    <x v="0"/>
  </r>
  <r>
    <n v="16"/>
    <x v="10"/>
    <s v="051"/>
    <s v="DORMANS"/>
    <s v="51217"/>
    <x v="1"/>
    <s v="CLAUDE-NICOLAS LEDOUX"/>
    <x v="10"/>
    <s v="EPERNAY"/>
    <s v="DORMANS"/>
    <s v="03.26.58.21.99"/>
    <x v="8"/>
    <x v="10"/>
    <x v="10"/>
    <x v="10"/>
    <x v="10"/>
    <x v="10"/>
    <x v="10"/>
    <s v=",bounceOnAdd: true, bounceOnAddOptions: {duration: 500, height: 100},bounceOnAddCallback: function() {console.log(*done*)}});"/>
    <x v="10"/>
    <x v="14"/>
    <x v="1"/>
  </r>
  <r>
    <n v="17"/>
    <x v="8"/>
    <s v="008"/>
    <s v="JUNIVILLE"/>
    <s v="08239"/>
    <x v="1"/>
    <s v="DE LA RETOURNE"/>
    <x v="8"/>
    <s v="SUD ARDEN."/>
    <s v="JUNIVILLE"/>
    <s v="03.24.72.71.85"/>
    <x v="7"/>
    <x v="8"/>
    <x v="8"/>
    <x v="8"/>
    <x v="8"/>
    <x v="8"/>
    <x v="8"/>
    <s v=",bounceOnAdd: true, bounceOnAddOptions: {duration: 500, height: 100},bounceOnAddCallback: function() {console.log(*done*)}});"/>
    <x v="11"/>
    <x v="15"/>
    <x v="1"/>
  </r>
  <r>
    <n v="18"/>
    <x v="11"/>
    <s v="052"/>
    <s v="FAYL-BILLOT"/>
    <s v="52197"/>
    <x v="1"/>
    <s v="DES TROIS PROVINCES"/>
    <x v="11"/>
    <s v="CHAUMONT"/>
    <s v="FAYL LA FORET"/>
    <s v="03.25.88.65.98"/>
    <x v="2"/>
    <x v="11"/>
    <x v="11"/>
    <x v="11"/>
    <x v="11"/>
    <x v="11"/>
    <x v="11"/>
    <s v=",bounceOnAdd: true, bounceOnAddOptions: {duration: 500, height: 100},bounceOnAddCallback: function() {console.log(*done*)}});"/>
    <x v="12"/>
    <x v="16"/>
    <x v="0"/>
  </r>
  <r>
    <n v="19"/>
    <x v="9"/>
    <s v="051"/>
    <s v="SAINTE-MENEHOULD"/>
    <s v="51507"/>
    <x v="1"/>
    <s v="JEAN-BAPTISTE DROUET"/>
    <x v="9"/>
    <s v="CHALONS"/>
    <s v="STE-MENEHOULD"/>
    <s v="03.26.60.98.22"/>
    <x v="2"/>
    <x v="9"/>
    <x v="9"/>
    <x v="9"/>
    <x v="9"/>
    <x v="9"/>
    <x v="9"/>
    <s v=",bounceOnAdd: true, bounceOnAddOptions: {duration: 500, height: 100},bounceOnAddCallback: function() {console.log(*done*)}});"/>
    <x v="9"/>
    <x v="17"/>
    <x v="0"/>
  </r>
  <r>
    <n v="20"/>
    <x v="11"/>
    <s v="052"/>
    <s v="FAYL-BILLOT"/>
    <s v="52197"/>
    <x v="1"/>
    <s v="DES TROIS PROVINCES"/>
    <x v="11"/>
    <s v="CHAUMONT"/>
    <s v="FAYL LA FORET"/>
    <s v="03.25.88.65.98"/>
    <x v="2"/>
    <x v="11"/>
    <x v="11"/>
    <x v="11"/>
    <x v="11"/>
    <x v="11"/>
    <x v="11"/>
    <s v=",bounceOnAdd: true, bounceOnAddOptions: {duration: 500, height: 100},bounceOnAddCallback: function() {console.log(*done*)}});"/>
    <x v="13"/>
    <x v="18"/>
    <x v="0"/>
  </r>
  <r>
    <n v="22"/>
    <x v="12"/>
    <s v="008"/>
    <s v="CHARLEVILLE-MEZIERES"/>
    <s v="08105"/>
    <x v="3"/>
    <s v="CHANZY"/>
    <x v="12"/>
    <s v="CHARLEV.-S"/>
    <s v="CHARLEVILLE-MEZIERES"/>
    <s v="03.24.33.21.65"/>
    <x v="9"/>
    <x v="12"/>
    <x v="12"/>
    <x v="12"/>
    <x v="12"/>
    <x v="4"/>
    <x v="4"/>
    <s v=",bounceOnAdd: true, bounceOnAddOptions: {duration: 500, height: 100},bounceOnAddCallback: function() {console.log(*done*)}});"/>
    <x v="14"/>
    <x v="19"/>
    <x v="0"/>
  </r>
  <r>
    <n v="23"/>
    <x v="9"/>
    <s v="051"/>
    <s v="SAINTE-MENEHOULD"/>
    <s v="51507"/>
    <x v="1"/>
    <s v="JEAN-BAPTISTE DROUET"/>
    <x v="9"/>
    <s v="CHALONS"/>
    <s v="STE-MENEHOULD"/>
    <s v="03.26.60.98.22"/>
    <x v="2"/>
    <x v="9"/>
    <x v="9"/>
    <x v="9"/>
    <x v="9"/>
    <x v="9"/>
    <x v="9"/>
    <s v=",bounceOnAdd: true, bounceOnAddOptions: {duration: 500, height: 100},bounceOnAddCallback: function() {console.log(*done*)}});"/>
    <x v="9"/>
    <x v="20"/>
    <x v="0"/>
  </r>
  <r>
    <n v="24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6"/>
    <x v="21"/>
    <x v="0"/>
  </r>
  <r>
    <n v="25"/>
    <x v="13"/>
    <s v="052"/>
    <s v="JOINVILLE"/>
    <s v="52250"/>
    <x v="1"/>
    <s v="CRESSOT"/>
    <x v="13"/>
    <s v="ST DIZIER"/>
    <s v="JOINVILLE"/>
    <s v="0...."/>
    <x v="2"/>
    <x v="13"/>
    <x v="13"/>
    <x v="13"/>
    <x v="13"/>
    <x v="12"/>
    <x v="12"/>
    <s v=",bounceOnAdd: true, bounceOnAddOptions: {duration: 500, height: 100},bounceOnAddCallback: function() {console.log(*done*)}});"/>
    <x v="15"/>
    <x v="22"/>
    <x v="0"/>
  </r>
  <r>
    <n v="26"/>
    <x v="12"/>
    <s v="008"/>
    <s v="CHARLEVILLE-MEZIERES"/>
    <s v="08105"/>
    <x v="3"/>
    <s v="CHANZY"/>
    <x v="12"/>
    <s v="CHARLEV.-S"/>
    <s v="CHARLEVILLE-MEZIERES"/>
    <s v="03.24.33.21.65"/>
    <x v="9"/>
    <x v="12"/>
    <x v="12"/>
    <x v="12"/>
    <x v="12"/>
    <x v="4"/>
    <x v="4"/>
    <s v=",bounceOnAdd: true, bounceOnAddOptions: {duration: 500, height: 100},bounceOnAddCallback: function() {console.log(*done*)}});"/>
    <x v="16"/>
    <x v="23"/>
    <x v="0"/>
  </r>
  <r>
    <n v="28"/>
    <x v="11"/>
    <s v="052"/>
    <s v="FAYL-BILLOT"/>
    <s v="52197"/>
    <x v="1"/>
    <s v="DES TROIS PROVINCES"/>
    <x v="11"/>
    <s v="CHAUMONT"/>
    <s v="FAYL LA FORET"/>
    <s v="03.25.88.65.98"/>
    <x v="2"/>
    <x v="11"/>
    <x v="11"/>
    <x v="11"/>
    <x v="11"/>
    <x v="11"/>
    <x v="11"/>
    <s v=",bounceOnAdd: true, bounceOnAddOptions: {duration: 500, height: 100},bounceOnAddCallback: function() {console.log(*done*)}});"/>
    <x v="17"/>
    <x v="24"/>
    <x v="0"/>
  </r>
  <r>
    <n v="29"/>
    <x v="1"/>
    <s v="052"/>
    <s v="CHAUMONT"/>
    <s v="52121"/>
    <x v="1"/>
    <s v="LA ROCHOTTE"/>
    <x v="1"/>
    <s v="CHAUMONT"/>
    <s v="CHAUMONT"/>
    <s v="03.25.03.28.62"/>
    <x v="1"/>
    <x v="1"/>
    <x v="1"/>
    <x v="1"/>
    <x v="1"/>
    <x v="1"/>
    <x v="1"/>
    <s v=",bounceOnAdd: true, bounceOnAddOptions: {duration: 500, height: 100},bounceOnAddCallback: function() {console.log(*done*)}});"/>
    <x v="1"/>
    <x v="25"/>
    <x v="0"/>
  </r>
  <r>
    <n v="30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18"/>
    <x v="26"/>
    <x v="0"/>
  </r>
  <r>
    <n v="31"/>
    <x v="14"/>
    <s v="051"/>
    <s v="RILLY-LA-MONTAGNE"/>
    <s v="51461"/>
    <x v="1"/>
    <s v="LA SOURCE"/>
    <x v="14"/>
    <s v="REIMS"/>
    <s v="RILLY-LA-MONT."/>
    <s v="03.26.03.40.07"/>
    <x v="10"/>
    <x v="14"/>
    <x v="14"/>
    <x v="14"/>
    <x v="14"/>
    <x v="13"/>
    <x v="13"/>
    <s v=",bounceOnAdd: true, bounceOnAddOptions: {duration: 500, height: 100},bounceOnAddCallback: function() {console.log(*done*)}});"/>
    <x v="19"/>
    <x v="27"/>
    <x v="1"/>
  </r>
  <r>
    <n v="32"/>
    <x v="15"/>
    <s v="008"/>
    <s v="VRIGNE AUX BOIS"/>
    <s v="08491"/>
    <x v="1"/>
    <s v="PASTEUR"/>
    <x v="15"/>
    <s v="CHARLEV.-S"/>
    <s v="VRIGNE-AUX-BOIS"/>
    <s v="03.24.52.23.62"/>
    <x v="11"/>
    <x v="15"/>
    <x v="15"/>
    <x v="15"/>
    <x v="15"/>
    <x v="14"/>
    <x v="14"/>
    <s v=",bounceOnAdd: true, bounceOnAddOptions: {duration: 500, height: 100},bounceOnAddCallback: function() {console.log(*done*)}});"/>
    <x v="20"/>
    <x v="28"/>
    <x v="1"/>
  </r>
  <r>
    <n v="33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21"/>
    <x v="29"/>
    <x v="1"/>
  </r>
  <r>
    <n v="34"/>
    <x v="16"/>
    <s v="008"/>
    <s v="VIREUX-WALLERAND"/>
    <s v="08487"/>
    <x v="1"/>
    <s v="CHARLES BRUNEAU"/>
    <x v="16"/>
    <s v="VALL.MEUSE"/>
    <s v="VIREUX-WALLERAND"/>
    <s v="03.24.41.62.35"/>
    <x v="12"/>
    <x v="16"/>
    <x v="16"/>
    <x v="16"/>
    <x v="16"/>
    <x v="15"/>
    <x v="15"/>
    <s v=",bounceOnAdd: true, bounceOnAddOptions: {duration: 500, height: 100},bounceOnAddCallback: function() {console.log(*done*)}});"/>
    <x v="22"/>
    <x v="30"/>
    <x v="1"/>
  </r>
  <r>
    <n v="35"/>
    <x v="17"/>
    <s v="051"/>
    <s v="VITRY-LE-FRANCOIS"/>
    <s v="51649"/>
    <x v="1"/>
    <s v="VIEUX PORT"/>
    <x v="17"/>
    <s v="CHALONS"/>
    <s v="VITRY LE F."/>
    <s v="03.26.41.21.90"/>
    <x v="13"/>
    <x v="17"/>
    <x v="17"/>
    <x v="17"/>
    <x v="17"/>
    <x v="16"/>
    <x v="16"/>
    <s v=",bounceOnAdd: true, bounceOnAddOptions: {duration: 500, height: 100},bounceOnAddCallback: function() {console.log(*done*)}});"/>
    <x v="23"/>
    <x v="31"/>
    <x v="1"/>
  </r>
  <r>
    <n v="36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32"/>
    <x v="0"/>
  </r>
  <r>
    <n v="37"/>
    <x v="19"/>
    <s v="010"/>
    <s v="BAR-SUR-AUBE"/>
    <s v="10033"/>
    <x v="1"/>
    <s v="GASTON BACHELARD"/>
    <x v="19"/>
    <s v="TROYES"/>
    <s v="BAR/AUBE"/>
    <s v="03.25.92.35.35"/>
    <x v="2"/>
    <x v="19"/>
    <x v="19"/>
    <x v="19"/>
    <x v="19"/>
    <x v="18"/>
    <x v="18"/>
    <s v=",bounceOnAdd: true, bounceOnAddOptions: {duration: 500, height: 100},bounceOnAddCallback: function() {console.log(*done*)}});"/>
    <x v="25"/>
    <x v="33"/>
    <x v="1"/>
  </r>
  <r>
    <n v="38"/>
    <x v="20"/>
    <s v="051"/>
    <s v="CHALONS-EN-CHAMPAGNE"/>
    <s v="51108"/>
    <x v="1"/>
    <s v="VICTOR DURUY"/>
    <x v="20"/>
    <s v="CHALONS"/>
    <s v="CHALONS CHAMPAG"/>
    <s v="03.26.70.40.05"/>
    <x v="15"/>
    <x v="20"/>
    <x v="20"/>
    <x v="20"/>
    <x v="20"/>
    <x v="19"/>
    <x v="19"/>
    <s v=",bounceOnAdd: true, bounceOnAddOptions: {duration: 500, height: 100},bounceOnAddCallback: function() {console.log(*done*)}});"/>
    <x v="26"/>
    <x v="34"/>
    <x v="1"/>
  </r>
  <r>
    <n v="39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35"/>
    <x v="0"/>
  </r>
  <r>
    <n v="40"/>
    <x v="21"/>
    <s v="051"/>
    <s v="GUEUX"/>
    <s v="51282"/>
    <x v="1"/>
    <s v="RAYMOND SIROT"/>
    <x v="21"/>
    <s v="REIMS"/>
    <s v="GUEUX"/>
    <s v="03.26.03.61.58"/>
    <x v="16"/>
    <x v="21"/>
    <x v="21"/>
    <x v="21"/>
    <x v="21"/>
    <x v="20"/>
    <x v="20"/>
    <s v=",bounceOnAdd: true, bounceOnAddOptions: {duration: 500, height: 100},bounceOnAddCallback: function() {console.log(*done*)}});"/>
    <x v="27"/>
    <x v="36"/>
    <x v="0"/>
  </r>
  <r>
    <n v="41"/>
    <x v="22"/>
    <s v="052"/>
    <s v="LA PORTE DU DER"/>
    <s v="52331"/>
    <x v="1"/>
    <s v="JEAN RENOIR"/>
    <x v="22"/>
    <s v="ST DIZIER"/>
    <s v="MONTIER EN DER"/>
    <s v="03.25.04.21.24"/>
    <x v="2"/>
    <x v="22"/>
    <x v="22"/>
    <x v="22"/>
    <x v="22"/>
    <x v="21"/>
    <x v="21"/>
    <s v=",bounceOnAdd: true, bounceOnAddOptions: {duration: 500, height: 100},bounceOnAddCallback: function() {console.log(*done*)}});"/>
    <x v="28"/>
    <x v="37"/>
    <x v="0"/>
  </r>
  <r>
    <n v="43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38"/>
    <x v="0"/>
  </r>
  <r>
    <n v="44"/>
    <x v="22"/>
    <s v="052"/>
    <s v="LA PORTE DU DER"/>
    <s v="52331"/>
    <x v="1"/>
    <s v="JEAN RENOIR"/>
    <x v="22"/>
    <s v="ST DIZIER"/>
    <s v="MONTIER EN DER"/>
    <s v="03.25.04.21.24"/>
    <x v="2"/>
    <x v="22"/>
    <x v="22"/>
    <x v="22"/>
    <x v="22"/>
    <x v="21"/>
    <x v="21"/>
    <s v=",bounceOnAdd: true, bounceOnAddOptions: {duration: 500, height: 100},bounceOnAddCallback: function() {console.log(*done*)}});"/>
    <x v="28"/>
    <x v="39"/>
    <x v="0"/>
  </r>
  <r>
    <n v="45"/>
    <x v="16"/>
    <s v="008"/>
    <s v="VIREUX-WALLERAND"/>
    <s v="08487"/>
    <x v="1"/>
    <s v="CHARLES BRUNEAU"/>
    <x v="16"/>
    <s v="VALL.MEUSE"/>
    <s v="VIREUX-WALLERAND"/>
    <s v="03.24.41.62.35"/>
    <x v="12"/>
    <x v="16"/>
    <x v="16"/>
    <x v="16"/>
    <x v="16"/>
    <x v="15"/>
    <x v="15"/>
    <s v=",bounceOnAdd: true, bounceOnAddOptions: {duration: 500, height: 100},bounceOnAddCallback: function() {console.log(*done*)}});"/>
    <x v="22"/>
    <x v="40"/>
    <x v="1"/>
  </r>
  <r>
    <n v="46"/>
    <x v="23"/>
    <s v="008"/>
    <s v="RETHEL"/>
    <s v="08362"/>
    <x v="1"/>
    <s v="ROBERT DE SORBON"/>
    <x v="23"/>
    <s v="SUD ARDEN."/>
    <s v="RETHEL"/>
    <s v="03.24.38.42.79"/>
    <x v="2"/>
    <x v="23"/>
    <x v="23"/>
    <x v="23"/>
    <x v="23"/>
    <x v="22"/>
    <x v="22"/>
    <s v=",bounceOnAdd: true, bounceOnAddOptions: {duration: 500, height: 100},bounceOnAddCallback: function() {console.log(*done*)}});"/>
    <x v="29"/>
    <x v="41"/>
    <x v="0"/>
  </r>
  <r>
    <n v="47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0"/>
    <x v="42"/>
    <x v="1"/>
  </r>
  <r>
    <n v="49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43"/>
    <x v="0"/>
  </r>
  <r>
    <n v="50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1"/>
    <x v="44"/>
    <x v="1"/>
  </r>
  <r>
    <n v="51"/>
    <x v="24"/>
    <s v="051"/>
    <s v="REIMS"/>
    <s v="51454"/>
    <x v="3"/>
    <s v="GEORGES CLEMENCEAU"/>
    <x v="24"/>
    <s v="REIMS"/>
    <s v="REIMS"/>
    <s v="03.26.85.00.64"/>
    <x v="17"/>
    <x v="24"/>
    <x v="24"/>
    <x v="24"/>
    <x v="24"/>
    <x v="23"/>
    <x v="23"/>
    <s v=",bounceOnAdd: true, bounceOnAddOptions: {duration: 500, height: 100},bounceOnAddCallback: function() {console.log(*done*)}});"/>
    <x v="32"/>
    <x v="45"/>
    <x v="0"/>
  </r>
  <r>
    <n v="52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3"/>
    <x v="46"/>
    <x v="1"/>
  </r>
  <r>
    <n v="53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1"/>
    <x v="47"/>
    <x v="1"/>
  </r>
  <r>
    <n v="54"/>
    <x v="2"/>
    <s v="052"/>
    <s v="WASSY"/>
    <s v="52550"/>
    <x v="2"/>
    <s v="EMILE BAUDOT"/>
    <x v="2"/>
    <s v="ST DIZIER"/>
    <s v="WASSY"/>
    <s v="03.25.06.20.17"/>
    <x v="2"/>
    <x v="2"/>
    <x v="2"/>
    <x v="2"/>
    <x v="2"/>
    <x v="2"/>
    <x v="2"/>
    <s v=",bounceOnAdd: true, bounceOnAddOptions: {duration: 500, height: 100},bounceOnAddCallback: function() {console.log(*done*)}});"/>
    <x v="2"/>
    <x v="48"/>
    <x v="0"/>
  </r>
  <r>
    <n v="55"/>
    <x v="0"/>
    <s v="008"/>
    <s v="CHARLEVILLE-MEZIERES"/>
    <s v="08105"/>
    <x v="0"/>
    <s v="SEVIGNE"/>
    <x v="0"/>
    <s v="CHARLEV.-S"/>
    <s v="CHARLEVILLE-MEZIERES"/>
    <s v="03.24.59.83.00"/>
    <x v="0"/>
    <x v="0"/>
    <x v="0"/>
    <x v="0"/>
    <x v="0"/>
    <x v="0"/>
    <x v="0"/>
    <s v=",bounceOnAdd: true, bounceOnAddOptions: {duration: 500, height: 100},bounceOnAddCallback: function() {console.log(*done*)}});"/>
    <x v="0"/>
    <x v="49"/>
    <x v="0"/>
  </r>
  <r>
    <n v="56"/>
    <x v="8"/>
    <s v="008"/>
    <s v="JUNIVILLE"/>
    <s v="08239"/>
    <x v="1"/>
    <s v="DE LA RETOURNE"/>
    <x v="8"/>
    <s v="SUD ARDEN."/>
    <s v="JUNIVILLE"/>
    <s v="03.24.72.71.85"/>
    <x v="7"/>
    <x v="8"/>
    <x v="8"/>
    <x v="8"/>
    <x v="8"/>
    <x v="8"/>
    <x v="8"/>
    <s v=",bounceOnAdd: true, bounceOnAddOptions: {duration: 500, height: 100},bounceOnAddCallback: function() {console.log(*done*)}});"/>
    <x v="11"/>
    <x v="50"/>
    <x v="1"/>
  </r>
  <r>
    <n v="57"/>
    <x v="12"/>
    <s v="008"/>
    <s v="CHARLEVILLE-MEZIERES"/>
    <s v="08105"/>
    <x v="3"/>
    <s v="CHANZY"/>
    <x v="12"/>
    <s v="CHARLEV.-S"/>
    <s v="CHARLEVILLE-MEZIERES"/>
    <s v="03.24.33.21.65"/>
    <x v="9"/>
    <x v="12"/>
    <x v="12"/>
    <x v="12"/>
    <x v="12"/>
    <x v="4"/>
    <x v="4"/>
    <s v=",bounceOnAdd: true, bounceOnAddOptions: {duration: 500, height: 100},bounceOnAddCallback: function() {console.log(*done*)}});"/>
    <x v="34"/>
    <x v="51"/>
    <x v="0"/>
  </r>
  <r>
    <n v="58"/>
    <x v="25"/>
    <s v="051"/>
    <s v="REIMS"/>
    <s v="51454"/>
    <x v="3"/>
    <s v="COLBERT"/>
    <x v="25"/>
    <s v="REIMS"/>
    <s v="REIMS"/>
    <s v="03.26.09.15.80"/>
    <x v="2"/>
    <x v="25"/>
    <x v="25"/>
    <x v="25"/>
    <x v="25"/>
    <x v="24"/>
    <x v="24"/>
    <s v=",bounceOnAdd: true, bounceOnAddOptions: {duration: 500, height: 100},bounceOnAddCallback: function() {console.log(*done*)}});"/>
    <x v="35"/>
    <x v="52"/>
    <x v="1"/>
  </r>
  <r>
    <n v="60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53"/>
    <x v="0"/>
  </r>
  <r>
    <n v="61"/>
    <x v="26"/>
    <s v="008"/>
    <s v="CHARLEVILLE-MEZIERES"/>
    <s v="08105"/>
    <x v="0"/>
    <s v="MONGE"/>
    <x v="26"/>
    <s v="CHARLEV.-S"/>
    <s v="CHARLEVILLE-MEZIERES"/>
    <s v="03.24.52.69.69"/>
    <x v="18"/>
    <x v="26"/>
    <x v="26"/>
    <x v="26"/>
    <x v="26"/>
    <x v="4"/>
    <x v="4"/>
    <s v=",bounceOnAdd: true, bounceOnAddOptions: {duration: 500, height: 100},bounceOnAddCallback: function() {console.log(*done*)}});"/>
    <x v="36"/>
    <x v="54"/>
    <x v="0"/>
  </r>
  <r>
    <n v="62"/>
    <x v="27"/>
    <s v="051"/>
    <s v="CHALONS-EN-CHAMPAGNE"/>
    <s v="51108"/>
    <x v="1"/>
    <s v="NICOLAS APPERT"/>
    <x v="27"/>
    <s v="CHALONS"/>
    <s v="CHALONS CHAMPAG"/>
    <s v="03.26.65.18.67"/>
    <x v="2"/>
    <x v="27"/>
    <x v="27"/>
    <x v="27"/>
    <x v="27"/>
    <x v="19"/>
    <x v="19"/>
    <s v=",bounceOnAdd: true, bounceOnAddOptions: {duration: 500, height: 100},bounceOnAddCallback: function() {console.log(*done*)}});"/>
    <x v="37"/>
    <x v="55"/>
    <x v="1"/>
  </r>
  <r>
    <n v="63"/>
    <x v="28"/>
    <s v="051"/>
    <s v="REIMS"/>
    <s v="51454"/>
    <x v="1"/>
    <s v="FRANCOIS LEGROS"/>
    <x v="28"/>
    <s v="REIMS"/>
    <s v="REIMS"/>
    <s v="03.26.08.03.77"/>
    <x v="19"/>
    <x v="28"/>
    <x v="28"/>
    <x v="28"/>
    <x v="28"/>
    <x v="25"/>
    <x v="23"/>
    <s v=",bounceOnAdd: true, bounceOnAddOptions: {duration: 500, height: 100},bounceOnAddCallback: function() {console.log(*done*)}});"/>
    <x v="38"/>
    <x v="56"/>
    <x v="0"/>
  </r>
  <r>
    <n v="64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57"/>
    <x v="0"/>
  </r>
  <r>
    <n v="64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9"/>
    <x v="57"/>
    <x v="1"/>
  </r>
  <r>
    <n v="65"/>
    <x v="29"/>
    <s v="008"/>
    <s v="FUMAY"/>
    <s v="08185"/>
    <x v="1"/>
    <s v="LES AURAINS"/>
    <x v="29"/>
    <s v="VALL.MEUSE"/>
    <s v="FUMAY"/>
    <s v="03.24.41.11.20"/>
    <x v="20"/>
    <x v="29"/>
    <x v="29"/>
    <x v="29"/>
    <x v="29"/>
    <x v="26"/>
    <x v="25"/>
    <s v=",bounceOnAdd: true, bounceOnAddOptions: {duration: 500, height: 100},bounceOnAddCallback: function() {console.log(*done*)}});"/>
    <x v="40"/>
    <x v="58"/>
    <x v="1"/>
  </r>
  <r>
    <n v="66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41"/>
    <x v="59"/>
    <x v="0"/>
  </r>
  <r>
    <n v="67"/>
    <x v="30"/>
    <s v="052"/>
    <s v="CHAUMONT"/>
    <s v="52121"/>
    <x v="1"/>
    <s v="LOUISE MICHEL"/>
    <x v="30"/>
    <s v="CHAUMONT"/>
    <s v="CHAUMONT"/>
    <s v="03.25.35.04.05"/>
    <x v="2"/>
    <x v="30"/>
    <x v="30"/>
    <x v="30"/>
    <x v="30"/>
    <x v="27"/>
    <x v="26"/>
    <s v=",bounceOnAdd: true, bounceOnAddOptions: {duration: 500, height: 100},bounceOnAddCallback: function() {console.log(*done*)}});"/>
    <x v="42"/>
    <x v="60"/>
    <x v="0"/>
  </r>
  <r>
    <n v="68"/>
    <x v="1"/>
    <s v="052"/>
    <s v="CHAUMONT"/>
    <s v="52121"/>
    <x v="1"/>
    <s v="LA ROCHOTTE"/>
    <x v="1"/>
    <s v="CHAUMONT"/>
    <s v="CHAUMONT"/>
    <s v="03.25.03.28.62"/>
    <x v="1"/>
    <x v="1"/>
    <x v="1"/>
    <x v="1"/>
    <x v="1"/>
    <x v="1"/>
    <x v="1"/>
    <s v=",bounceOnAdd: true, bounceOnAddOptions: {duration: 500, height: 100},bounceOnAddCallback: function() {console.log(*done*)}});"/>
    <x v="1"/>
    <x v="61"/>
    <x v="0"/>
  </r>
  <r>
    <n v="69"/>
    <x v="2"/>
    <s v="052"/>
    <s v="WASSY"/>
    <s v="52550"/>
    <x v="2"/>
    <s v="EMILE BAUDOT"/>
    <x v="2"/>
    <s v="ST DIZIER"/>
    <s v="WASSY"/>
    <s v="03.25.06.20.17"/>
    <x v="2"/>
    <x v="2"/>
    <x v="2"/>
    <x v="2"/>
    <x v="2"/>
    <x v="2"/>
    <x v="2"/>
    <s v=",bounceOnAdd: true, bounceOnAddOptions: {duration: 500, height: 100},bounceOnAddCallback: function() {console.log(*done*)}});"/>
    <x v="2"/>
    <x v="62"/>
    <x v="0"/>
  </r>
  <r>
    <n v="71"/>
    <x v="31"/>
    <s v="008"/>
    <s v="BAZEILLES"/>
    <s v="08053"/>
    <x v="4"/>
    <s v="BAZEILLES"/>
    <x v="31"/>
    <s v="CHARLEV.-S"/>
    <s v="DOUZY"/>
    <s v="03.24.27.43.00"/>
    <x v="21"/>
    <x v="31"/>
    <x v="31"/>
    <x v="31"/>
    <x v="31"/>
    <x v="28"/>
    <x v="27"/>
    <s v=",bounceOnAdd: true, bounceOnAddOptions: {duration: 500, height: 100},bounceOnAddCallback: function() {console.log(*done*)}});"/>
    <x v="43"/>
    <x v="63"/>
    <x v="0"/>
  </r>
  <r>
    <n v="72"/>
    <x v="32"/>
    <s v="008"/>
    <s v="SEDAN"/>
    <s v="08409"/>
    <x v="2"/>
    <s v="LE CHATEAU"/>
    <x v="32"/>
    <s v="CHARLEV.-S"/>
    <s v="SEDAN"/>
    <s v="03.24.29.41.22"/>
    <x v="22"/>
    <x v="32"/>
    <x v="32"/>
    <x v="32"/>
    <x v="32"/>
    <x v="29"/>
    <x v="27"/>
    <s v=",bounceOnAdd: true, bounceOnAddOptions: {duration: 500, height: 100},bounceOnAddCallback: function() {console.log(*done*)}});"/>
    <x v="44"/>
    <x v="64"/>
    <x v="0"/>
  </r>
  <r>
    <n v="73"/>
    <x v="24"/>
    <s v="051"/>
    <s v="REIMS"/>
    <s v="51454"/>
    <x v="3"/>
    <s v="GEORGES CLEMENCEAU"/>
    <x v="24"/>
    <s v="REIMS"/>
    <s v="REIMS"/>
    <s v="03.26.85.00.64"/>
    <x v="17"/>
    <x v="24"/>
    <x v="24"/>
    <x v="24"/>
    <x v="24"/>
    <x v="23"/>
    <x v="23"/>
    <s v=",bounceOnAdd: true, bounceOnAddOptions: {duration: 500, height: 100},bounceOnAddCallback: function() {console.log(*done*)}});"/>
    <x v="32"/>
    <x v="65"/>
    <x v="0"/>
  </r>
  <r>
    <n v="74"/>
    <x v="32"/>
    <s v="008"/>
    <s v="SEDAN"/>
    <s v="08409"/>
    <x v="2"/>
    <s v="LE CHATEAU"/>
    <x v="32"/>
    <s v="CHARLEV.-S"/>
    <s v="SEDAN"/>
    <s v="03.24.29.41.22"/>
    <x v="22"/>
    <x v="32"/>
    <x v="32"/>
    <x v="32"/>
    <x v="32"/>
    <x v="29"/>
    <x v="27"/>
    <s v=",bounceOnAdd: true, bounceOnAddOptions: {duration: 500, height: 100},bounceOnAddCallback: function() {console.log(*done*)}});"/>
    <x v="44"/>
    <x v="66"/>
    <x v="0"/>
  </r>
  <r>
    <n v="75"/>
    <x v="12"/>
    <s v="008"/>
    <s v="CHARLEVILLE-MEZIERES"/>
    <s v="08105"/>
    <x v="3"/>
    <s v="CHANZY"/>
    <x v="12"/>
    <s v="CHARLEV.-S"/>
    <s v="CHARLEVILLE-MEZIERES"/>
    <s v="03.24.33.21.65"/>
    <x v="9"/>
    <x v="12"/>
    <x v="12"/>
    <x v="12"/>
    <x v="12"/>
    <x v="4"/>
    <x v="4"/>
    <s v=",bounceOnAdd: true, bounceOnAddOptions: {duration: 500, height: 100},bounceOnAddCallback: function() {console.log(*done*)}});"/>
    <x v="16"/>
    <x v="67"/>
    <x v="0"/>
  </r>
  <r>
    <n v="76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5"/>
    <x v="68"/>
    <x v="1"/>
  </r>
  <r>
    <n v="77"/>
    <x v="33"/>
    <s v="008"/>
    <s v="CHARLEVILLE-MEZIERES"/>
    <s v="08105"/>
    <x v="1"/>
    <s v="FRED SCAMARONI"/>
    <x v="33"/>
    <s v="CHARLEV.-S"/>
    <s v="CHARLEVILLE-MEZIERES"/>
    <s v="03.24.33.91.00"/>
    <x v="23"/>
    <x v="33"/>
    <x v="33"/>
    <x v="33"/>
    <x v="33"/>
    <x v="30"/>
    <x v="0"/>
    <s v=",bounceOnAdd: true, bounceOnAddOptions: {duration: 500, height: 100},bounceOnAddCallback: function() {console.log(*done*)}});"/>
    <x v="45"/>
    <x v="69"/>
    <x v="1"/>
  </r>
  <r>
    <n v="78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31"/>
    <x v="70"/>
    <x v="1"/>
  </r>
  <r>
    <n v="79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5"/>
    <x v="71"/>
    <x v="0"/>
  </r>
  <r>
    <n v="80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72"/>
    <x v="0"/>
  </r>
  <r>
    <n v="81"/>
    <x v="34"/>
    <s v="051"/>
    <s v="SEZANNE"/>
    <s v="51535"/>
    <x v="4"/>
    <s v="LA FONTAINE DU VE"/>
    <x v="34"/>
    <s v="EPERNAY"/>
    <s v="SEZANNE"/>
    <s v="03.26.80.65.10"/>
    <x v="24"/>
    <x v="34"/>
    <x v="34"/>
    <x v="34"/>
    <x v="34"/>
    <x v="31"/>
    <x v="28"/>
    <s v=",bounceOnAdd: true, bounceOnAddOptions: {duration: 500, height: 100},bounceOnAddCallback: function() {console.log(*done*)}});"/>
    <x v="46"/>
    <x v="73"/>
    <x v="0"/>
  </r>
  <r>
    <n v="82"/>
    <x v="24"/>
    <s v="051"/>
    <s v="REIMS"/>
    <s v="51454"/>
    <x v="3"/>
    <s v="GEORGES CLEMENCEAU"/>
    <x v="24"/>
    <s v="REIMS"/>
    <s v="REIMS"/>
    <s v="03.26.85.00.64"/>
    <x v="17"/>
    <x v="24"/>
    <x v="24"/>
    <x v="24"/>
    <x v="24"/>
    <x v="23"/>
    <x v="23"/>
    <s v=",bounceOnAdd: true, bounceOnAddOptions: {duration: 500, height: 100},bounceOnAddCallback: function() {console.log(*done*)}});"/>
    <x v="32"/>
    <x v="74"/>
    <x v="0"/>
  </r>
  <r>
    <n v="83"/>
    <x v="24"/>
    <s v="051"/>
    <s v="REIMS"/>
    <s v="51454"/>
    <x v="3"/>
    <s v="GEORGES CLEMENCEAU"/>
    <x v="24"/>
    <s v="REIMS"/>
    <s v="REIMS"/>
    <s v="03.26.85.00.64"/>
    <x v="17"/>
    <x v="24"/>
    <x v="24"/>
    <x v="24"/>
    <x v="24"/>
    <x v="23"/>
    <x v="23"/>
    <s v=",bounceOnAdd: true, bounceOnAddOptions: {duration: 500, height: 100},bounceOnAddCallback: function() {console.log(*done*)}});"/>
    <x v="32"/>
    <x v="75"/>
    <x v="0"/>
  </r>
  <r>
    <n v="84"/>
    <x v="2"/>
    <s v="052"/>
    <s v="WASSY"/>
    <s v="52550"/>
    <x v="2"/>
    <s v="EMILE BAUDOT"/>
    <x v="2"/>
    <s v="ST DIZIER"/>
    <s v="WASSY"/>
    <s v="03.25.06.20.17"/>
    <x v="2"/>
    <x v="2"/>
    <x v="2"/>
    <x v="2"/>
    <x v="2"/>
    <x v="2"/>
    <x v="2"/>
    <s v=",bounceOnAdd: true, bounceOnAddOptions: {duration: 500, height: 100},bounceOnAddCallback: function() {console.log(*done*)}});"/>
    <x v="2"/>
    <x v="76"/>
    <x v="1"/>
  </r>
  <r>
    <n v="86"/>
    <x v="9"/>
    <s v="051"/>
    <s v="SAINTE-MENEHOULD"/>
    <s v="51507"/>
    <x v="1"/>
    <s v="JEAN-BAPTISTE DROUET"/>
    <x v="9"/>
    <s v="CHALONS"/>
    <s v="STE-MENEHOULD"/>
    <s v="03.26.60.98.22"/>
    <x v="2"/>
    <x v="9"/>
    <x v="9"/>
    <x v="9"/>
    <x v="9"/>
    <x v="9"/>
    <x v="9"/>
    <s v=",bounceOnAdd: true, bounceOnAddOptions: {duration: 500, height: 100},bounceOnAddCallback: function() {console.log(*done*)}});"/>
    <x v="9"/>
    <x v="77"/>
    <x v="0"/>
  </r>
  <r>
    <n v="87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47"/>
    <x v="78"/>
    <x v="1"/>
  </r>
  <r>
    <n v="88"/>
    <x v="35"/>
    <s v="051"/>
    <s v="BAZANCOURT"/>
    <s v="51043"/>
    <x v="1"/>
    <s v="GEORGES CHARPAK"/>
    <x v="35"/>
    <s v="REIMS"/>
    <s v="BAZANCOURT"/>
    <s v="03.26.03.32.12"/>
    <x v="2"/>
    <x v="35"/>
    <x v="35"/>
    <x v="35"/>
    <x v="35"/>
    <x v="32"/>
    <x v="29"/>
    <s v=",bounceOnAdd: true, bounceOnAddOptions: {duration: 500, height: 100},bounceOnAddCallback: function() {console.log(*done*)}});"/>
    <x v="48"/>
    <x v="79"/>
    <x v="1"/>
  </r>
  <r>
    <n v="89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6"/>
    <x v="80"/>
    <x v="0"/>
  </r>
  <r>
    <n v="90"/>
    <x v="6"/>
    <s v="008"/>
    <s v="RAUCOURT-ET-FLABA"/>
    <s v="08354"/>
    <x v="1"/>
    <s v="RAUCOURT"/>
    <x v="6"/>
    <s v="CHARLEV.-S"/>
    <s v="MOUZON-RAUCOURT-ET-FLABA"/>
    <s v="03.24.26.70.62"/>
    <x v="6"/>
    <x v="6"/>
    <x v="6"/>
    <x v="6"/>
    <x v="6"/>
    <x v="6"/>
    <x v="6"/>
    <s v=",bounceOnAdd: true, bounceOnAddOptions: {duration: 500, height: 100},bounceOnAddCallback: function() {console.log(*done*)}});"/>
    <x v="6"/>
    <x v="81"/>
    <x v="0"/>
  </r>
  <r>
    <n v="91"/>
    <x v="9"/>
    <s v="051"/>
    <s v="SAINTE-MENEHOULD"/>
    <s v="51507"/>
    <x v="1"/>
    <s v="JEAN-BAPTISTE DROUET"/>
    <x v="9"/>
    <s v="CHALONS"/>
    <s v="STE-MENEHOULD"/>
    <s v="03.26.60.98.22"/>
    <x v="2"/>
    <x v="9"/>
    <x v="9"/>
    <x v="9"/>
    <x v="9"/>
    <x v="9"/>
    <x v="9"/>
    <s v=",bounceOnAdd: true, bounceOnAddOptions: {duration: 500, height: 100},bounceOnAddCallback: function() {console.log(*done*)}});"/>
    <x v="9"/>
    <x v="82"/>
    <x v="0"/>
  </r>
  <r>
    <n v="92"/>
    <x v="18"/>
    <s v="008"/>
    <s v="REVIN"/>
    <s v="08363"/>
    <x v="4"/>
    <s v="JEAN MOULIN"/>
    <x v="18"/>
    <s v="VALL.MEUSE"/>
    <s v="REVIN"/>
    <s v="03.24.42.65.08"/>
    <x v="14"/>
    <x v="18"/>
    <x v="18"/>
    <x v="18"/>
    <x v="18"/>
    <x v="17"/>
    <x v="17"/>
    <s v=",bounceOnAdd: true, bounceOnAddOptions: {duration: 500, height: 100},bounceOnAddCallback: function() {console.log(*done*)}});"/>
    <x v="24"/>
    <x v="83"/>
    <x v="0"/>
  </r>
  <r>
    <n v="93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5"/>
    <x v="84"/>
    <x v="0"/>
  </r>
  <r>
    <n v="94"/>
    <x v="35"/>
    <s v="051"/>
    <s v="BAZANCOURT"/>
    <s v="51043"/>
    <x v="1"/>
    <s v="GEORGES CHARPAK"/>
    <x v="35"/>
    <s v="REIMS"/>
    <s v="BAZANCOURT"/>
    <s v="03.26.03.32.12"/>
    <x v="2"/>
    <x v="35"/>
    <x v="35"/>
    <x v="35"/>
    <x v="35"/>
    <x v="32"/>
    <x v="29"/>
    <s v=",bounceOnAdd: true, bounceOnAddOptions: {duration: 500, height: 100},bounceOnAddCallback: function() {console.log(*done*)}});"/>
    <x v="48"/>
    <x v="85"/>
    <x v="1"/>
  </r>
  <r>
    <n v="21"/>
    <x v="11"/>
    <s v="052"/>
    <s v="FAYL-BILLOT"/>
    <s v="52197"/>
    <x v="1"/>
    <s v="DES TROIS PROVINCES"/>
    <x v="11"/>
    <s v="CHAUMONT"/>
    <s v="FAYL LA FORET"/>
    <s v="03.25.88.65.98"/>
    <x v="2"/>
    <x v="11"/>
    <x v="11"/>
    <x v="11"/>
    <x v="11"/>
    <x v="11"/>
    <x v="11"/>
    <s v=",bounceOnAdd: true, bounceOnAddOptions: {duration: 500, height: 100},bounceOnAddCallback: function() {console.log(*done*)}});"/>
    <x v="49"/>
    <x v="86"/>
    <x v="2"/>
  </r>
  <r>
    <n v="27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50"/>
    <x v="87"/>
    <x v="2"/>
  </r>
  <r>
    <n v="48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50"/>
    <x v="88"/>
    <x v="2"/>
  </r>
  <r>
    <n v="59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50"/>
    <x v="89"/>
    <x v="2"/>
  </r>
  <r>
    <n v="70"/>
    <x v="5"/>
    <s v="008"/>
    <s v="NOUZONVILLE"/>
    <s v="08328"/>
    <x v="1"/>
    <s v="JEAN ROGISSART"/>
    <x v="5"/>
    <s v="CHARLEV.-S"/>
    <s v="NOUZONVILLE"/>
    <s v="03.24.53.81.00"/>
    <x v="5"/>
    <x v="5"/>
    <x v="5"/>
    <x v="5"/>
    <x v="5"/>
    <x v="5"/>
    <x v="5"/>
    <s v=",bounceOnAdd: true, bounceOnAddOptions: {duration: 500, height: 100},bounceOnAddCallback: function() {console.log(*done*)}});"/>
    <x v="51"/>
    <x v="90"/>
    <x v="2"/>
  </r>
  <r>
    <n v="85"/>
    <x v="7"/>
    <s v="051"/>
    <s v="MONTMIRAIL"/>
    <s v="51380"/>
    <x v="1"/>
    <s v="DE LA BRIE CHAMPENOISE"/>
    <x v="7"/>
    <s v="EPERNAY"/>
    <s v="MONTMIRAIL"/>
    <s v="03.26.81.01.50"/>
    <x v="2"/>
    <x v="7"/>
    <x v="7"/>
    <x v="7"/>
    <x v="7"/>
    <x v="7"/>
    <x v="7"/>
    <s v=",bounceOnAdd: true, bounceOnAddOptions: {duration: 500, height: 100},bounceOnAddCallback: function() {console.log(*done*)}});"/>
    <x v="50"/>
    <x v="91"/>
    <x v="2"/>
  </r>
  <r>
    <n v="14"/>
    <x v="36"/>
    <s v="052"/>
    <s v="FRONCLES"/>
    <s v="52211"/>
    <x v="1"/>
    <s v="MARIE CALVES"/>
    <x v="36"/>
    <s v="CHAUMONT"/>
    <s v="FRONCLES"/>
    <s v="03.25.02.32.83"/>
    <x v="2"/>
    <x v="36"/>
    <x v="36"/>
    <x v="36"/>
    <x v="36"/>
    <x v="33"/>
    <x v="30"/>
    <s v=",bounceOnAdd: true, bounceOnAddOptions: {duration: 500, height: 100},bounceOnAddCallback: function() {console.log(*done*)}});"/>
    <x v="52"/>
    <x v="92"/>
    <x v="3"/>
  </r>
  <r>
    <n v="42"/>
    <x v="0"/>
    <s v="008"/>
    <s v="CHARLEVILLE-MEZIERES"/>
    <s v="08105"/>
    <x v="0"/>
    <s v="SEVIGNE"/>
    <x v="0"/>
    <s v="CHARLEV.-S"/>
    <s v="CHARLEVILLE-MEZIERES"/>
    <s v="03.24.59.83.00"/>
    <x v="0"/>
    <x v="0"/>
    <x v="0"/>
    <x v="0"/>
    <x v="0"/>
    <x v="0"/>
    <x v="0"/>
    <s v=",bounceOnAdd: true, bounceOnAddOptions: {duration: 500, height: 100},bounceOnAddCallback: function() {console.log(*done*)}});"/>
    <x v="0"/>
    <x v="9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A629" firstHeaderRow="1" firstDataRow="1" firstDataCol="1"/>
  <pivotFields count="22">
    <pivotField axis="axisRow" showAll="0">
      <items count="188">
        <item x="132"/>
        <item x="139"/>
        <item x="170"/>
        <item x="153"/>
        <item x="0"/>
        <item x="1"/>
        <item x="2"/>
        <item x="133"/>
        <item x="3"/>
        <item x="140"/>
        <item x="154"/>
        <item x="4"/>
        <item x="5"/>
        <item x="171"/>
        <item x="172"/>
        <item x="6"/>
        <item x="141"/>
        <item x="7"/>
        <item x="155"/>
        <item x="156"/>
        <item x="8"/>
        <item x="134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173"/>
        <item x="26"/>
        <item x="27"/>
        <item x="28"/>
        <item x="29"/>
        <item x="30"/>
        <item x="31"/>
        <item x="32"/>
        <item x="33"/>
        <item x="34"/>
        <item x="174"/>
        <item x="157"/>
        <item x="35"/>
        <item x="36"/>
        <item x="37"/>
        <item x="38"/>
        <item x="39"/>
        <item x="40"/>
        <item x="41"/>
        <item x="142"/>
        <item x="158"/>
        <item x="42"/>
        <item x="143"/>
        <item x="175"/>
        <item x="176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159"/>
        <item x="58"/>
        <item x="144"/>
        <item x="160"/>
        <item x="135"/>
        <item x="59"/>
        <item x="60"/>
        <item x="61"/>
        <item x="136"/>
        <item x="177"/>
        <item x="62"/>
        <item x="63"/>
        <item x="64"/>
        <item x="65"/>
        <item x="66"/>
        <item x="67"/>
        <item x="68"/>
        <item x="69"/>
        <item x="70"/>
        <item x="137"/>
        <item x="145"/>
        <item x="146"/>
        <item x="147"/>
        <item x="161"/>
        <item x="162"/>
        <item x="163"/>
        <item x="71"/>
        <item x="72"/>
        <item x="73"/>
        <item x="74"/>
        <item x="178"/>
        <item x="75"/>
        <item x="76"/>
        <item x="77"/>
        <item x="78"/>
        <item x="179"/>
        <item x="180"/>
        <item x="79"/>
        <item x="80"/>
        <item x="81"/>
        <item x="13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164"/>
        <item x="96"/>
        <item x="97"/>
        <item x="98"/>
        <item x="99"/>
        <item x="100"/>
        <item x="101"/>
        <item x="102"/>
        <item x="181"/>
        <item x="103"/>
        <item x="104"/>
        <item x="182"/>
        <item x="138"/>
        <item x="148"/>
        <item x="183"/>
        <item x="105"/>
        <item x="106"/>
        <item x="107"/>
        <item x="108"/>
        <item x="165"/>
        <item x="109"/>
        <item x="110"/>
        <item x="111"/>
        <item x="149"/>
        <item x="184"/>
        <item x="112"/>
        <item x="113"/>
        <item x="114"/>
        <item x="115"/>
        <item x="150"/>
        <item x="151"/>
        <item x="166"/>
        <item x="167"/>
        <item x="116"/>
        <item x="117"/>
        <item x="118"/>
        <item x="119"/>
        <item x="120"/>
        <item x="121"/>
        <item x="122"/>
        <item x="123"/>
        <item x="131"/>
        <item x="124"/>
        <item x="125"/>
        <item x="126"/>
        <item x="168"/>
        <item x="127"/>
        <item x="128"/>
        <item x="129"/>
        <item x="152"/>
        <item x="169"/>
        <item x="185"/>
        <item x="18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6">
        <item x="76"/>
        <item x="75"/>
        <item x="62"/>
        <item x="84"/>
        <item x="59"/>
        <item x="16"/>
        <item x="61"/>
        <item x="60"/>
        <item x="5"/>
        <item x="20"/>
        <item x="35"/>
        <item x="31"/>
        <item x="4"/>
        <item x="55"/>
        <item x="41"/>
        <item x="46"/>
        <item x="2"/>
        <item x="54"/>
        <item x="42"/>
        <item x="52"/>
        <item x="51"/>
        <item x="66"/>
        <item x="43"/>
        <item x="22"/>
        <item x="65"/>
        <item x="69"/>
        <item x="27"/>
        <item x="53"/>
        <item x="64"/>
        <item x="17"/>
        <item x="38"/>
        <item x="14"/>
        <item x="32"/>
        <item x="12"/>
        <item x="49"/>
        <item x="90"/>
        <item x="23"/>
        <item x="24"/>
        <item x="91"/>
        <item x="50"/>
        <item x="56"/>
        <item x="77"/>
        <item x="89"/>
        <item x="57"/>
        <item x="11"/>
        <item x="15"/>
        <item x="28"/>
        <item x="34"/>
        <item x="87"/>
        <item x="30"/>
        <item x="73"/>
        <item x="36"/>
        <item x="33"/>
        <item x="82"/>
        <item x="78"/>
        <item x="3"/>
        <item x="67"/>
        <item x="74"/>
        <item x="25"/>
        <item x="86"/>
        <item x="79"/>
        <item x="39"/>
        <item x="45"/>
        <item x="26"/>
        <item x="1"/>
        <item x="19"/>
        <item x="58"/>
        <item x="63"/>
        <item x="85"/>
        <item x="9"/>
        <item x="93"/>
        <item x="81"/>
        <item x="72"/>
        <item x="80"/>
        <item x="68"/>
        <item x="6"/>
        <item x="13"/>
        <item x="29"/>
        <item x="7"/>
        <item x="88"/>
        <item x="94"/>
        <item x="71"/>
        <item x="70"/>
        <item x="83"/>
        <item x="37"/>
        <item x="44"/>
        <item x="10"/>
        <item x="47"/>
        <item x="18"/>
        <item x="21"/>
        <item x="40"/>
        <item x="92"/>
        <item x="8"/>
        <item x="48"/>
        <item x="0"/>
        <item t="default"/>
      </items>
    </pivotField>
    <pivotField axis="axisRow" showAll="0">
      <items count="7">
        <item x="2"/>
        <item x="1"/>
        <item x="4"/>
        <item x="3"/>
        <item x="5"/>
        <item x="0"/>
        <item t="default"/>
      </items>
    </pivotField>
    <pivotField showAll="0"/>
  </pivotFields>
  <rowFields count="3">
    <field x="0"/>
    <field x="20"/>
    <field x="19"/>
  </rowFields>
  <rowItems count="626">
    <i>
      <x/>
    </i>
    <i r="1">
      <x/>
    </i>
    <i r="2">
      <x v="21"/>
    </i>
    <i r="2">
      <x v="25"/>
    </i>
    <i r="2">
      <x v="56"/>
    </i>
    <i r="2">
      <x v="74"/>
    </i>
    <i>
      <x v="1"/>
    </i>
    <i r="1">
      <x/>
    </i>
    <i r="2">
      <x/>
    </i>
    <i r="2">
      <x v="1"/>
    </i>
    <i r="2">
      <x v="54"/>
    </i>
    <i r="1">
      <x v="4"/>
    </i>
    <i r="2">
      <x v="41"/>
    </i>
    <i>
      <x v="2"/>
    </i>
    <i r="1">
      <x v="5"/>
    </i>
    <i r="2">
      <x v="94"/>
    </i>
    <i>
      <x v="3"/>
    </i>
    <i r="1">
      <x v="5"/>
    </i>
    <i r="2">
      <x v="94"/>
    </i>
    <i>
      <x v="4"/>
    </i>
    <i r="1">
      <x v="5"/>
    </i>
    <i r="2">
      <x v="94"/>
    </i>
    <i>
      <x v="5"/>
    </i>
    <i r="1">
      <x v="5"/>
    </i>
    <i r="2">
      <x v="94"/>
    </i>
    <i>
      <x v="6"/>
    </i>
    <i r="1">
      <x v="1"/>
    </i>
    <i r="2">
      <x v="64"/>
    </i>
    <i>
      <x v="7"/>
    </i>
    <i r="1">
      <x v="5"/>
    </i>
    <i r="2">
      <x v="94"/>
    </i>
    <i>
      <x v="8"/>
    </i>
    <i r="1">
      <x v="1"/>
    </i>
    <i r="2">
      <x v="12"/>
    </i>
    <i r="2">
      <x v="16"/>
    </i>
    <i r="2">
      <x v="55"/>
    </i>
    <i>
      <x v="9"/>
    </i>
    <i r="1">
      <x/>
    </i>
    <i r="2">
      <x v="60"/>
    </i>
    <i>
      <x v="10"/>
    </i>
    <i r="1">
      <x v="5"/>
    </i>
    <i r="2">
      <x v="94"/>
    </i>
    <i>
      <x v="11"/>
    </i>
    <i r="1">
      <x v="5"/>
    </i>
    <i r="2">
      <x v="94"/>
    </i>
    <i>
      <x v="12"/>
    </i>
    <i r="1">
      <x/>
    </i>
    <i r="2">
      <x v="8"/>
    </i>
    <i r="2">
      <x v="78"/>
    </i>
    <i r="2">
      <x v="92"/>
    </i>
    <i r="1">
      <x v="1"/>
    </i>
    <i r="2">
      <x v="75"/>
    </i>
    <i r="2">
      <x v="86"/>
    </i>
    <i r="1">
      <x v="3"/>
    </i>
    <i r="2">
      <x v="69"/>
    </i>
    <i>
      <x v="13"/>
    </i>
    <i r="1">
      <x v="5"/>
    </i>
    <i r="2">
      <x v="94"/>
    </i>
    <i>
      <x v="14"/>
    </i>
    <i r="1">
      <x/>
    </i>
    <i r="2">
      <x v="35"/>
    </i>
    <i r="2">
      <x v="38"/>
    </i>
    <i r="2">
      <x v="42"/>
    </i>
    <i r="2">
      <x v="48"/>
    </i>
    <i r="2">
      <x v="59"/>
    </i>
    <i r="2">
      <x v="63"/>
    </i>
    <i r="2">
      <x v="79"/>
    </i>
    <i r="2">
      <x v="91"/>
    </i>
    <i>
      <x v="15"/>
    </i>
    <i r="1">
      <x v="5"/>
    </i>
    <i r="2">
      <x v="94"/>
    </i>
    <i>
      <x v="16"/>
    </i>
    <i r="1">
      <x v="5"/>
    </i>
    <i r="2">
      <x v="94"/>
    </i>
    <i>
      <x v="17"/>
    </i>
    <i r="1">
      <x v="5"/>
    </i>
    <i r="2">
      <x v="94"/>
    </i>
    <i>
      <x v="18"/>
    </i>
    <i r="1">
      <x v="5"/>
    </i>
    <i r="2">
      <x v="94"/>
    </i>
    <i>
      <x v="19"/>
    </i>
    <i r="1">
      <x/>
    </i>
    <i r="2">
      <x v="71"/>
    </i>
    <i r="2">
      <x v="73"/>
    </i>
    <i>
      <x v="20"/>
    </i>
    <i r="1">
      <x v="1"/>
    </i>
    <i r="2">
      <x v="33"/>
    </i>
    <i r="2">
      <x v="44"/>
    </i>
    <i>
      <x v="21"/>
    </i>
    <i r="1">
      <x v="5"/>
    </i>
    <i r="2">
      <x v="94"/>
    </i>
    <i>
      <x v="22"/>
    </i>
    <i r="1">
      <x v="5"/>
    </i>
    <i r="2">
      <x v="94"/>
    </i>
    <i>
      <x v="23"/>
    </i>
    <i r="1">
      <x v="1"/>
    </i>
    <i r="2">
      <x v="76"/>
    </i>
    <i>
      <x v="24"/>
    </i>
    <i r="1">
      <x v="5"/>
    </i>
    <i r="2">
      <x v="94"/>
    </i>
    <i>
      <x v="25"/>
    </i>
    <i r="1">
      <x v="5"/>
    </i>
    <i r="2">
      <x v="94"/>
    </i>
    <i>
      <x v="26"/>
    </i>
    <i r="1">
      <x v="5"/>
    </i>
    <i r="2">
      <x v="94"/>
    </i>
    <i>
      <x v="27"/>
    </i>
    <i r="1">
      <x v="5"/>
    </i>
    <i r="2">
      <x v="94"/>
    </i>
    <i>
      <x v="28"/>
    </i>
    <i r="1">
      <x v="1"/>
    </i>
    <i r="2">
      <x v="31"/>
    </i>
    <i>
      <x v="29"/>
    </i>
    <i r="1">
      <x v="5"/>
    </i>
    <i r="2">
      <x v="94"/>
    </i>
    <i>
      <x v="30"/>
    </i>
    <i r="1">
      <x v="5"/>
    </i>
    <i r="2">
      <x v="94"/>
    </i>
    <i>
      <x v="31"/>
    </i>
    <i r="1">
      <x/>
    </i>
    <i r="2">
      <x v="45"/>
    </i>
    <i>
      <x v="32"/>
    </i>
    <i r="1">
      <x v="5"/>
    </i>
    <i r="2">
      <x v="94"/>
    </i>
    <i>
      <x v="33"/>
    </i>
    <i r="1">
      <x v="5"/>
    </i>
    <i r="2">
      <x v="94"/>
    </i>
    <i>
      <x v="34"/>
    </i>
    <i r="1">
      <x v="5"/>
    </i>
    <i r="2">
      <x v="94"/>
    </i>
    <i>
      <x v="35"/>
    </i>
    <i r="1">
      <x v="5"/>
    </i>
    <i r="2">
      <x v="94"/>
    </i>
    <i>
      <x v="36"/>
    </i>
    <i r="1">
      <x v="5"/>
    </i>
    <i r="2">
      <x v="94"/>
    </i>
    <i>
      <x v="37"/>
    </i>
    <i r="1">
      <x v="1"/>
    </i>
    <i r="2">
      <x v="5"/>
    </i>
    <i>
      <x v="38"/>
    </i>
    <i r="1">
      <x v="5"/>
    </i>
    <i r="2">
      <x v="94"/>
    </i>
    <i>
      <x v="39"/>
    </i>
    <i r="1">
      <x/>
    </i>
    <i r="2">
      <x v="70"/>
    </i>
    <i>
      <x v="40"/>
    </i>
    <i r="1">
      <x v="5"/>
    </i>
    <i r="2">
      <x v="94"/>
    </i>
    <i>
      <x v="41"/>
    </i>
    <i r="1">
      <x v="5"/>
    </i>
    <i r="2">
      <x v="94"/>
    </i>
    <i>
      <x v="42"/>
    </i>
    <i r="1">
      <x v="5"/>
    </i>
    <i r="2">
      <x v="94"/>
    </i>
    <i>
      <x v="43"/>
    </i>
    <i r="1">
      <x v="5"/>
    </i>
    <i r="2">
      <x v="94"/>
    </i>
    <i>
      <x v="44"/>
    </i>
    <i r="1">
      <x v="5"/>
    </i>
    <i r="2">
      <x v="94"/>
    </i>
    <i>
      <x v="45"/>
    </i>
    <i r="1">
      <x v="5"/>
    </i>
    <i r="2">
      <x v="94"/>
    </i>
    <i>
      <x v="46"/>
    </i>
    <i r="1">
      <x/>
    </i>
    <i r="2">
      <x v="9"/>
    </i>
    <i r="2">
      <x v="23"/>
    </i>
    <i r="2">
      <x v="29"/>
    </i>
    <i r="2">
      <x v="65"/>
    </i>
    <i r="2">
      <x v="88"/>
    </i>
    <i r="2">
      <x v="89"/>
    </i>
    <i>
      <x v="47"/>
    </i>
    <i r="1">
      <x v="5"/>
    </i>
    <i r="2">
      <x v="94"/>
    </i>
    <i>
      <x v="48"/>
    </i>
    <i r="1">
      <x v="5"/>
    </i>
    <i r="2">
      <x v="94"/>
    </i>
    <i>
      <x v="49"/>
    </i>
    <i r="1">
      <x v="5"/>
    </i>
    <i r="2">
      <x v="94"/>
    </i>
    <i>
      <x v="50"/>
    </i>
    <i r="1">
      <x v="5"/>
    </i>
    <i r="2">
      <x v="94"/>
    </i>
    <i>
      <x v="51"/>
    </i>
    <i r="1">
      <x v="5"/>
    </i>
    <i r="2">
      <x v="94"/>
    </i>
    <i>
      <x v="52"/>
    </i>
    <i r="1">
      <x v="5"/>
    </i>
    <i r="2">
      <x v="94"/>
    </i>
    <i>
      <x v="53"/>
    </i>
    <i r="1">
      <x v="5"/>
    </i>
    <i r="2">
      <x v="94"/>
    </i>
    <i>
      <x v="54"/>
    </i>
    <i r="1">
      <x v="5"/>
    </i>
    <i r="2">
      <x v="94"/>
    </i>
    <i>
      <x v="55"/>
    </i>
    <i r="1">
      <x v="5"/>
    </i>
    <i r="2">
      <x v="94"/>
    </i>
    <i>
      <x v="56"/>
    </i>
    <i r="1">
      <x v="5"/>
    </i>
    <i r="2">
      <x v="94"/>
    </i>
    <i>
      <x v="57"/>
    </i>
    <i r="1">
      <x v="5"/>
    </i>
    <i r="2">
      <x v="94"/>
    </i>
    <i>
      <x v="58"/>
    </i>
    <i r="1">
      <x v="5"/>
    </i>
    <i r="2">
      <x v="94"/>
    </i>
    <i>
      <x v="59"/>
    </i>
    <i r="1">
      <x v="5"/>
    </i>
    <i r="2">
      <x v="94"/>
    </i>
    <i>
      <x v="60"/>
    </i>
    <i r="1">
      <x v="5"/>
    </i>
    <i r="2">
      <x v="94"/>
    </i>
    <i>
      <x v="61"/>
    </i>
    <i r="1">
      <x v="5"/>
    </i>
    <i r="2">
      <x v="94"/>
    </i>
    <i>
      <x v="62"/>
    </i>
    <i r="1">
      <x v="5"/>
    </i>
    <i r="2">
      <x v="94"/>
    </i>
    <i>
      <x v="63"/>
    </i>
    <i r="1">
      <x v="5"/>
    </i>
    <i r="2">
      <x v="94"/>
    </i>
    <i>
      <x v="64"/>
    </i>
    <i r="1">
      <x v="5"/>
    </i>
    <i r="2">
      <x v="94"/>
    </i>
    <i>
      <x v="65"/>
    </i>
    <i r="1">
      <x v="5"/>
    </i>
    <i r="2">
      <x v="94"/>
    </i>
    <i>
      <x v="66"/>
    </i>
    <i r="1">
      <x v="5"/>
    </i>
    <i r="2">
      <x v="94"/>
    </i>
    <i>
      <x v="67"/>
    </i>
    <i r="1">
      <x v="5"/>
    </i>
    <i r="2">
      <x v="94"/>
    </i>
    <i>
      <x v="68"/>
    </i>
    <i r="1">
      <x v="5"/>
    </i>
    <i r="2">
      <x v="94"/>
    </i>
    <i>
      <x v="69"/>
    </i>
    <i r="1">
      <x v="5"/>
    </i>
    <i r="2">
      <x v="94"/>
    </i>
    <i>
      <x v="70"/>
    </i>
    <i r="1">
      <x v="5"/>
    </i>
    <i r="2">
      <x v="94"/>
    </i>
    <i>
      <x v="71"/>
    </i>
    <i r="1">
      <x v="5"/>
    </i>
    <i r="2">
      <x v="94"/>
    </i>
    <i>
      <x v="72"/>
    </i>
    <i r="1">
      <x v="5"/>
    </i>
    <i r="2">
      <x v="94"/>
    </i>
    <i>
      <x v="73"/>
    </i>
    <i r="1">
      <x v="5"/>
    </i>
    <i r="2">
      <x v="94"/>
    </i>
    <i>
      <x v="74"/>
    </i>
    <i r="1">
      <x v="5"/>
    </i>
    <i r="2">
      <x v="94"/>
    </i>
    <i>
      <x v="75"/>
    </i>
    <i r="1">
      <x v="5"/>
    </i>
    <i r="2">
      <x v="94"/>
    </i>
    <i>
      <x v="76"/>
    </i>
    <i r="1">
      <x v="5"/>
    </i>
    <i r="2">
      <x v="94"/>
    </i>
    <i>
      <x v="77"/>
    </i>
    <i r="1">
      <x v="1"/>
    </i>
    <i r="2">
      <x v="36"/>
    </i>
    <i>
      <x v="78"/>
    </i>
    <i r="1">
      <x v="5"/>
    </i>
    <i r="2">
      <x v="94"/>
    </i>
    <i>
      <x v="79"/>
    </i>
    <i r="1">
      <x v="5"/>
    </i>
    <i r="2">
      <x v="94"/>
    </i>
    <i>
      <x v="80"/>
    </i>
    <i r="1">
      <x v="5"/>
    </i>
    <i r="2">
      <x v="94"/>
    </i>
    <i>
      <x v="81"/>
    </i>
    <i r="1">
      <x v="5"/>
    </i>
    <i r="2">
      <x v="94"/>
    </i>
    <i>
      <x v="82"/>
    </i>
    <i r="1">
      <x v="5"/>
    </i>
    <i r="2">
      <x v="94"/>
    </i>
    <i>
      <x v="83"/>
    </i>
    <i r="1">
      <x v="5"/>
    </i>
    <i r="2">
      <x v="94"/>
    </i>
    <i>
      <x v="84"/>
    </i>
    <i r="1">
      <x v="5"/>
    </i>
    <i r="2">
      <x v="94"/>
    </i>
    <i>
      <x v="85"/>
    </i>
    <i r="1">
      <x v="5"/>
    </i>
    <i r="2">
      <x v="94"/>
    </i>
    <i>
      <x v="86"/>
    </i>
    <i r="1">
      <x v="5"/>
    </i>
    <i r="2">
      <x v="94"/>
    </i>
    <i>
      <x v="87"/>
    </i>
    <i r="1">
      <x v="5"/>
    </i>
    <i r="2">
      <x v="94"/>
    </i>
    <i>
      <x v="88"/>
    </i>
    <i r="1">
      <x v="5"/>
    </i>
    <i r="2">
      <x v="94"/>
    </i>
    <i>
      <x v="89"/>
    </i>
    <i r="1">
      <x v="1"/>
    </i>
    <i r="2">
      <x v="37"/>
    </i>
    <i>
      <x v="90"/>
    </i>
    <i r="1">
      <x v="5"/>
    </i>
    <i r="2">
      <x v="94"/>
    </i>
    <i>
      <x v="91"/>
    </i>
    <i r="1">
      <x v="5"/>
    </i>
    <i r="2">
      <x v="94"/>
    </i>
    <i>
      <x v="92"/>
    </i>
    <i r="1">
      <x v="5"/>
    </i>
    <i r="2">
      <x v="94"/>
    </i>
    <i>
      <x v="93"/>
    </i>
    <i r="1">
      <x v="1"/>
    </i>
    <i r="2">
      <x v="10"/>
    </i>
    <i r="2">
      <x v="11"/>
    </i>
    <i r="2">
      <x v="32"/>
    </i>
    <i r="2">
      <x v="46"/>
    </i>
    <i r="2">
      <x v="49"/>
    </i>
    <i r="2">
      <x v="51"/>
    </i>
    <i r="2">
      <x v="52"/>
    </i>
    <i r="2">
      <x v="63"/>
    </i>
    <i r="2">
      <x v="77"/>
    </i>
    <i r="1">
      <x v="3"/>
    </i>
    <i r="2">
      <x v="26"/>
    </i>
    <i r="2">
      <x v="47"/>
    </i>
    <i r="2">
      <x v="58"/>
    </i>
    <i r="2">
      <x v="84"/>
    </i>
    <i>
      <x v="94"/>
    </i>
    <i r="1">
      <x v="5"/>
    </i>
    <i r="2">
      <x v="94"/>
    </i>
    <i>
      <x v="95"/>
    </i>
    <i r="1">
      <x v="5"/>
    </i>
    <i r="2">
      <x v="94"/>
    </i>
    <i>
      <x v="96"/>
    </i>
    <i r="1">
      <x v="5"/>
    </i>
    <i r="2">
      <x v="94"/>
    </i>
    <i>
      <x v="97"/>
    </i>
    <i r="1">
      <x v="5"/>
    </i>
    <i r="2">
      <x v="94"/>
    </i>
    <i>
      <x v="98"/>
    </i>
    <i r="1">
      <x/>
    </i>
    <i r="2">
      <x v="50"/>
    </i>
    <i r="2">
      <x v="72"/>
    </i>
    <i r="2">
      <x v="81"/>
    </i>
    <i r="2">
      <x v="82"/>
    </i>
    <i>
      <x v="99"/>
    </i>
    <i r="1">
      <x v="5"/>
    </i>
    <i r="2">
      <x v="94"/>
    </i>
    <i>
      <x v="100"/>
    </i>
    <i r="1">
      <x v="5"/>
    </i>
    <i r="2">
      <x v="94"/>
    </i>
    <i>
      <x v="101"/>
    </i>
    <i r="1">
      <x v="5"/>
    </i>
    <i r="2">
      <x v="94"/>
    </i>
    <i>
      <x v="102"/>
    </i>
    <i r="1">
      <x v="5"/>
    </i>
    <i r="2">
      <x v="94"/>
    </i>
    <i>
      <x v="103"/>
    </i>
    <i r="1">
      <x v="5"/>
    </i>
    <i r="2">
      <x v="94"/>
    </i>
    <i>
      <x v="104"/>
    </i>
    <i r="1">
      <x v="5"/>
    </i>
    <i r="2">
      <x v="94"/>
    </i>
    <i>
      <x v="105"/>
    </i>
    <i r="1">
      <x v="5"/>
    </i>
    <i r="2">
      <x v="94"/>
    </i>
    <i>
      <x v="106"/>
    </i>
    <i r="1">
      <x v="1"/>
    </i>
    <i r="2">
      <x v="30"/>
    </i>
    <i>
      <x v="107"/>
    </i>
    <i r="1">
      <x v="5"/>
    </i>
    <i r="2">
      <x v="94"/>
    </i>
    <i>
      <x v="108"/>
    </i>
    <i r="1">
      <x v="5"/>
    </i>
    <i r="2">
      <x v="94"/>
    </i>
    <i>
      <x v="109"/>
    </i>
    <i r="1">
      <x/>
    </i>
    <i r="2">
      <x v="80"/>
    </i>
    <i>
      <x v="110"/>
    </i>
    <i r="1">
      <x v="5"/>
    </i>
    <i r="2">
      <x v="94"/>
    </i>
    <i>
      <x v="111"/>
    </i>
    <i r="1">
      <x v="5"/>
    </i>
    <i r="2">
      <x v="94"/>
    </i>
    <i>
      <x v="112"/>
    </i>
    <i r="1">
      <x v="5"/>
    </i>
    <i r="2">
      <x v="94"/>
    </i>
    <i>
      <x v="113"/>
    </i>
    <i r="1">
      <x v="5"/>
    </i>
    <i r="2">
      <x v="94"/>
    </i>
    <i>
      <x v="114"/>
    </i>
    <i r="1">
      <x v="5"/>
    </i>
    <i r="2">
      <x v="94"/>
    </i>
    <i>
      <x v="115"/>
    </i>
    <i r="1">
      <x v="5"/>
    </i>
    <i r="2">
      <x v="94"/>
    </i>
    <i>
      <x v="116"/>
    </i>
    <i r="1">
      <x v="1"/>
    </i>
    <i r="2">
      <x v="61"/>
    </i>
    <i>
      <x v="117"/>
    </i>
    <i r="1">
      <x v="5"/>
    </i>
    <i r="2">
      <x v="94"/>
    </i>
    <i>
      <x v="118"/>
    </i>
    <i r="1">
      <x v="5"/>
    </i>
    <i r="2">
      <x v="94"/>
    </i>
    <i>
      <x v="119"/>
    </i>
    <i r="1">
      <x v="5"/>
    </i>
    <i r="2">
      <x v="94"/>
    </i>
    <i>
      <x v="120"/>
    </i>
    <i r="1">
      <x v="5"/>
    </i>
    <i r="2">
      <x v="94"/>
    </i>
    <i>
      <x v="121"/>
    </i>
    <i r="1">
      <x v="5"/>
    </i>
    <i r="2">
      <x v="94"/>
    </i>
    <i>
      <x v="122"/>
    </i>
    <i r="1">
      <x v="5"/>
    </i>
    <i r="2">
      <x v="94"/>
    </i>
    <i>
      <x v="123"/>
    </i>
    <i r="1">
      <x v="5"/>
    </i>
    <i r="2">
      <x v="94"/>
    </i>
    <i>
      <x v="124"/>
    </i>
    <i r="1">
      <x v="5"/>
    </i>
    <i r="2">
      <x v="94"/>
    </i>
    <i>
      <x v="125"/>
    </i>
    <i r="1">
      <x/>
    </i>
    <i r="2">
      <x v="14"/>
    </i>
    <i r="2">
      <x v="18"/>
    </i>
    <i r="2">
      <x v="22"/>
    </i>
    <i r="2">
      <x v="85"/>
    </i>
    <i r="2">
      <x v="90"/>
    </i>
    <i>
      <x v="126"/>
    </i>
    <i r="1">
      <x v="5"/>
    </i>
    <i r="2">
      <x v="94"/>
    </i>
    <i>
      <x v="127"/>
    </i>
    <i r="1">
      <x v="5"/>
    </i>
    <i r="2">
      <x v="94"/>
    </i>
    <i>
      <x v="128"/>
    </i>
    <i r="1">
      <x v="5"/>
    </i>
    <i r="2">
      <x v="94"/>
    </i>
    <i>
      <x v="129"/>
    </i>
    <i r="1">
      <x/>
    </i>
    <i r="2">
      <x v="62"/>
    </i>
    <i>
      <x v="130"/>
    </i>
    <i r="1">
      <x v="5"/>
    </i>
    <i r="2">
      <x v="94"/>
    </i>
    <i>
      <x v="131"/>
    </i>
    <i r="1">
      <x v="1"/>
    </i>
    <i r="2">
      <x v="15"/>
    </i>
    <i>
      <x v="132"/>
    </i>
    <i r="1">
      <x v="1"/>
    </i>
    <i r="2">
      <x v="87"/>
    </i>
    <i r="2">
      <x v="93"/>
    </i>
    <i>
      <x v="133"/>
    </i>
    <i r="1">
      <x v="5"/>
    </i>
    <i r="2">
      <x v="94"/>
    </i>
    <i>
      <x v="134"/>
    </i>
    <i r="1">
      <x v="5"/>
    </i>
    <i r="2">
      <x v="94"/>
    </i>
    <i>
      <x v="135"/>
    </i>
    <i r="1">
      <x v="5"/>
    </i>
    <i r="2">
      <x v="94"/>
    </i>
    <i>
      <x v="136"/>
    </i>
    <i r="1">
      <x v="5"/>
    </i>
    <i r="2">
      <x v="94"/>
    </i>
    <i>
      <x v="137"/>
    </i>
    <i r="1">
      <x v="5"/>
    </i>
    <i r="2">
      <x v="94"/>
    </i>
    <i>
      <x v="138"/>
    </i>
    <i r="1">
      <x v="5"/>
    </i>
    <i r="2">
      <x v="94"/>
    </i>
    <i>
      <x v="139"/>
    </i>
    <i r="1">
      <x v="1"/>
    </i>
    <i r="2">
      <x v="34"/>
    </i>
    <i>
      <x v="140"/>
    </i>
    <i r="1">
      <x v="5"/>
    </i>
    <i r="2">
      <x v="94"/>
    </i>
    <i>
      <x v="141"/>
    </i>
    <i r="1">
      <x/>
    </i>
    <i r="2">
      <x v="39"/>
    </i>
    <i>
      <x v="142"/>
    </i>
    <i r="1">
      <x v="5"/>
    </i>
    <i r="2">
      <x v="94"/>
    </i>
    <i>
      <x v="143"/>
    </i>
    <i r="1">
      <x v="5"/>
    </i>
    <i r="2">
      <x v="94"/>
    </i>
    <i>
      <x v="144"/>
    </i>
    <i r="1">
      <x v="5"/>
    </i>
    <i r="2">
      <x v="94"/>
    </i>
    <i>
      <x v="145"/>
    </i>
    <i r="1">
      <x v="5"/>
    </i>
    <i r="2">
      <x v="94"/>
    </i>
    <i>
      <x v="146"/>
    </i>
    <i r="1">
      <x v="1"/>
    </i>
    <i r="2">
      <x v="57"/>
    </i>
    <i>
      <x v="147"/>
    </i>
    <i r="1">
      <x v="5"/>
    </i>
    <i r="2">
      <x v="94"/>
    </i>
    <i>
      <x v="148"/>
    </i>
    <i r="1">
      <x v="5"/>
    </i>
    <i r="2">
      <x v="94"/>
    </i>
    <i>
      <x v="149"/>
    </i>
    <i r="1">
      <x v="5"/>
    </i>
    <i r="2">
      <x v="94"/>
    </i>
    <i>
      <x v="150"/>
    </i>
    <i r="1">
      <x v="5"/>
    </i>
    <i r="2">
      <x v="94"/>
    </i>
    <i>
      <x v="151"/>
    </i>
    <i r="1">
      <x v="5"/>
    </i>
    <i r="2">
      <x v="94"/>
    </i>
    <i>
      <x v="152"/>
    </i>
    <i r="1">
      <x v="5"/>
    </i>
    <i r="2">
      <x v="94"/>
    </i>
    <i>
      <x v="153"/>
    </i>
    <i r="1">
      <x v="5"/>
    </i>
    <i r="2">
      <x v="94"/>
    </i>
    <i>
      <x v="154"/>
    </i>
    <i r="1">
      <x v="5"/>
    </i>
    <i r="2">
      <x v="94"/>
    </i>
    <i>
      <x v="155"/>
    </i>
    <i r="1">
      <x/>
    </i>
    <i r="2">
      <x v="17"/>
    </i>
    <i r="2">
      <x v="19"/>
    </i>
    <i r="2">
      <x v="27"/>
    </i>
    <i r="1">
      <x v="3"/>
    </i>
    <i r="2">
      <x v="20"/>
    </i>
    <i>
      <x v="156"/>
    </i>
    <i r="1">
      <x v="2"/>
    </i>
    <i r="2">
      <x v="13"/>
    </i>
    <i>
      <x v="157"/>
    </i>
    <i r="1">
      <x v="5"/>
    </i>
    <i r="2">
      <x v="94"/>
    </i>
    <i>
      <x v="158"/>
    </i>
    <i r="1">
      <x v="5"/>
    </i>
    <i r="2">
      <x v="94"/>
    </i>
    <i>
      <x v="159"/>
    </i>
    <i r="1">
      <x/>
    </i>
    <i r="2">
      <x v="40"/>
    </i>
    <i r="2">
      <x v="43"/>
    </i>
    <i>
      <x v="160"/>
    </i>
    <i r="1">
      <x v="5"/>
    </i>
    <i r="2">
      <x v="94"/>
    </i>
    <i>
      <x v="161"/>
    </i>
    <i r="1">
      <x v="5"/>
    </i>
    <i r="2">
      <x v="94"/>
    </i>
    <i>
      <x v="162"/>
    </i>
    <i r="1">
      <x v="5"/>
    </i>
    <i r="2">
      <x v="94"/>
    </i>
    <i>
      <x v="163"/>
    </i>
    <i r="1">
      <x v="5"/>
    </i>
    <i r="2">
      <x v="94"/>
    </i>
    <i>
      <x v="164"/>
    </i>
    <i r="1">
      <x v="5"/>
    </i>
    <i r="2">
      <x v="94"/>
    </i>
    <i>
      <x v="165"/>
    </i>
    <i r="1">
      <x v="5"/>
    </i>
    <i r="2">
      <x v="94"/>
    </i>
    <i>
      <x v="166"/>
    </i>
    <i r="1">
      <x/>
    </i>
    <i r="2">
      <x v="53"/>
    </i>
    <i r="2">
      <x v="68"/>
    </i>
    <i r="1">
      <x v="1"/>
    </i>
    <i r="2">
      <x v="3"/>
    </i>
    <i r="2">
      <x v="83"/>
    </i>
    <i>
      <x v="167"/>
    </i>
    <i r="1">
      <x/>
    </i>
    <i r="2">
      <x v="66"/>
    </i>
    <i>
      <x v="168"/>
    </i>
    <i r="1">
      <x v="5"/>
    </i>
    <i r="2">
      <x v="94"/>
    </i>
    <i>
      <x v="169"/>
    </i>
    <i r="1">
      <x v="5"/>
    </i>
    <i r="2">
      <x v="94"/>
    </i>
    <i>
      <x v="170"/>
    </i>
    <i r="1">
      <x v="5"/>
    </i>
    <i r="2">
      <x v="94"/>
    </i>
    <i>
      <x v="171"/>
    </i>
    <i r="1">
      <x v="5"/>
    </i>
    <i r="2">
      <x v="94"/>
    </i>
    <i>
      <x v="172"/>
    </i>
    <i r="1">
      <x v="5"/>
    </i>
    <i r="2">
      <x v="94"/>
    </i>
    <i>
      <x v="173"/>
    </i>
    <i r="1">
      <x v="1"/>
    </i>
    <i r="2">
      <x v="4"/>
    </i>
    <i>
      <x v="174"/>
    </i>
    <i r="1">
      <x v="5"/>
    </i>
    <i r="2">
      <x v="94"/>
    </i>
    <i>
      <x v="175"/>
    </i>
    <i r="1">
      <x v="5"/>
    </i>
    <i r="2">
      <x v="94"/>
    </i>
    <i>
      <x v="176"/>
    </i>
    <i r="1">
      <x v="5"/>
    </i>
    <i r="2">
      <x v="94"/>
    </i>
    <i>
      <x v="177"/>
    </i>
    <i r="1">
      <x/>
    </i>
    <i r="2">
      <x v="2"/>
    </i>
    <i r="2">
      <x v="6"/>
    </i>
    <i r="2">
      <x v="7"/>
    </i>
    <i r="2">
      <x v="28"/>
    </i>
    <i r="2">
      <x v="67"/>
    </i>
    <i>
      <x v="178"/>
    </i>
    <i r="1">
      <x v="5"/>
    </i>
    <i r="2">
      <x v="94"/>
    </i>
    <i>
      <x v="179"/>
    </i>
    <i r="1">
      <x v="5"/>
    </i>
    <i r="2">
      <x v="94"/>
    </i>
    <i>
      <x v="180"/>
    </i>
    <i r="1">
      <x v="5"/>
    </i>
    <i r="2">
      <x v="94"/>
    </i>
    <i>
      <x v="181"/>
    </i>
    <i r="1">
      <x/>
    </i>
    <i r="2">
      <x v="24"/>
    </i>
    <i>
      <x v="182"/>
    </i>
    <i r="1">
      <x v="5"/>
    </i>
    <i r="2">
      <x v="94"/>
    </i>
    <i>
      <x v="183"/>
    </i>
    <i r="1">
      <x v="5"/>
    </i>
    <i r="2">
      <x v="94"/>
    </i>
    <i>
      <x v="184"/>
    </i>
    <i r="1">
      <x v="5"/>
    </i>
    <i r="2">
      <x v="94"/>
    </i>
    <i>
      <x v="185"/>
    </i>
    <i r="1">
      <x v="5"/>
    </i>
    <i r="2">
      <x v="94"/>
    </i>
    <i>
      <x v="186"/>
    </i>
    <i r="1">
      <x v="5"/>
    </i>
    <i r="2">
      <x v="94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>
  <location ref="A3:M98" firstHeaderRow="1" firstDataRow="1" firstDataCol="13"/>
  <pivotFields count="22">
    <pivotField compact="0" outline="0" showAll="0" defaultSubtotal="0"/>
    <pivotField axis="axisRow" compact="0" outline="0" showAll="0" defaultSubtotal="0">
      <items count="37">
        <item x="12"/>
        <item x="0"/>
        <item x="29"/>
        <item x="8"/>
        <item x="26"/>
        <item x="5"/>
        <item x="18"/>
        <item x="32"/>
        <item x="16"/>
        <item x="33"/>
        <item x="15"/>
        <item x="23"/>
        <item x="4"/>
        <item x="31"/>
        <item x="6"/>
        <item x="19"/>
        <item x="20"/>
        <item x="7"/>
        <item x="24"/>
        <item x="14"/>
        <item x="34"/>
        <item x="27"/>
        <item x="9"/>
        <item x="28"/>
        <item x="10"/>
        <item x="35"/>
        <item x="17"/>
        <item x="21"/>
        <item x="25"/>
        <item x="11"/>
        <item x="36"/>
        <item x="22"/>
        <item x="2"/>
        <item x="30"/>
        <item x="3"/>
        <item x="1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1"/>
        <item x="3"/>
        <item x="0"/>
        <item x="2"/>
        <item x="4"/>
      </items>
    </pivotField>
    <pivotField compact="0" outline="0" showAll="0" defaultSubtotal="0"/>
    <pivotField axis="axisRow" compact="0" outline="0" showAll="0" defaultSubtotal="0">
      <items count="37">
        <item x="4"/>
        <item x="16"/>
        <item x="10"/>
        <item x="13"/>
        <item x="7"/>
        <item x="8"/>
        <item x="11"/>
        <item x="28"/>
        <item x="33"/>
        <item x="19"/>
        <item x="35"/>
        <item x="22"/>
        <item x="5"/>
        <item x="9"/>
        <item x="1"/>
        <item x="14"/>
        <item x="29"/>
        <item x="30"/>
        <item x="36"/>
        <item x="3"/>
        <item x="27"/>
        <item x="15"/>
        <item x="6"/>
        <item x="21"/>
        <item x="23"/>
        <item x="20"/>
        <item x="17"/>
        <item x="12"/>
        <item x="25"/>
        <item x="24"/>
        <item x="26"/>
        <item x="0"/>
        <item x="2"/>
        <item x="32"/>
        <item x="31"/>
        <item x="18"/>
        <item x="34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5">
        <item x="2"/>
        <item x="24"/>
        <item x="15"/>
        <item x="8"/>
        <item x="16"/>
        <item x="7"/>
        <item x="5"/>
        <item x="6"/>
        <item x="10"/>
        <item x="11"/>
        <item x="22"/>
        <item x="23"/>
        <item x="3"/>
        <item x="14"/>
        <item x="18"/>
        <item x="20"/>
        <item x="4"/>
        <item x="9"/>
        <item x="19"/>
        <item x="1"/>
        <item x="13"/>
        <item x="12"/>
        <item x="21"/>
        <item x="17"/>
        <item x="0"/>
      </items>
    </pivotField>
    <pivotField axis="axisRow" compact="0" outline="0" showAll="0" defaultSubtotal="0">
      <items count="37">
        <item x="11"/>
        <item x="3"/>
        <item x="1"/>
        <item x="30"/>
        <item x="19"/>
        <item x="36"/>
        <item x="13"/>
        <item x="22"/>
        <item x="2"/>
        <item x="34"/>
        <item x="17"/>
        <item x="7"/>
        <item x="27"/>
        <item x="20"/>
        <item x="10"/>
        <item x="9"/>
        <item x="14"/>
        <item x="28"/>
        <item x="21"/>
        <item x="24"/>
        <item x="25"/>
        <item x="35"/>
        <item x="8"/>
        <item x="23"/>
        <item x="6"/>
        <item x="31"/>
        <item x="32"/>
        <item x="15"/>
        <item x="4"/>
        <item x="26"/>
        <item x="33"/>
        <item x="0"/>
        <item x="12"/>
        <item x="5"/>
        <item x="18"/>
        <item x="29"/>
        <item x="16"/>
      </items>
    </pivotField>
    <pivotField axis="axisRow" compact="0" outline="0" showAll="0" defaultSubtotal="0">
      <items count="37">
        <item x="7"/>
        <item x="10"/>
        <item x="34"/>
        <item x="21"/>
        <item x="28"/>
        <item x="25"/>
        <item x="24"/>
        <item x="14"/>
        <item x="35"/>
        <item x="27"/>
        <item x="20"/>
        <item x="23"/>
        <item x="8"/>
        <item x="17"/>
        <item x="18"/>
        <item x="33"/>
        <item x="19"/>
        <item x="29"/>
        <item x="26"/>
        <item x="0"/>
        <item x="4"/>
        <item x="16"/>
        <item x="12"/>
        <item x="5"/>
        <item x="22"/>
        <item x="15"/>
        <item x="9"/>
        <item x="2"/>
        <item x="32"/>
        <item x="6"/>
        <item x="31"/>
        <item x="1"/>
        <item x="36"/>
        <item x="30"/>
        <item x="13"/>
        <item x="11"/>
        <item x="3"/>
      </items>
    </pivotField>
    <pivotField axis="axisRow" compact="0" outline="0" showAll="0" defaultSubtotal="0">
      <items count="37">
        <item x="12"/>
        <item x="0"/>
        <item x="29"/>
        <item x="8"/>
        <item x="26"/>
        <item x="5"/>
        <item x="18"/>
        <item x="32"/>
        <item x="16"/>
        <item x="33"/>
        <item x="15"/>
        <item x="23"/>
        <item x="4"/>
        <item x="31"/>
        <item x="6"/>
        <item x="19"/>
        <item x="20"/>
        <item x="7"/>
        <item x="24"/>
        <item x="14"/>
        <item x="34"/>
        <item x="27"/>
        <item x="9"/>
        <item x="28"/>
        <item x="10"/>
        <item x="35"/>
        <item x="17"/>
        <item x="21"/>
        <item x="25"/>
        <item x="11"/>
        <item x="36"/>
        <item x="22"/>
        <item x="2"/>
        <item x="30"/>
        <item x="3"/>
        <item x="1"/>
        <item x="13"/>
      </items>
    </pivotField>
    <pivotField axis="axisRow" compact="0" outline="0" showAll="0" defaultSubtotal="0">
      <items count="37">
        <item x="22"/>
        <item x="32"/>
        <item x="9"/>
        <item x="23"/>
        <item x="16"/>
        <item x="30"/>
        <item x="12"/>
        <item x="0"/>
        <item x="27"/>
        <item x="8"/>
        <item x="26"/>
        <item x="20"/>
        <item x="28"/>
        <item x="29"/>
        <item x="33"/>
        <item x="15"/>
        <item x="19"/>
        <item x="36"/>
        <item x="10"/>
        <item x="24"/>
        <item x="1"/>
        <item x="25"/>
        <item x="4"/>
        <item x="2"/>
        <item x="5"/>
        <item x="21"/>
        <item x="18"/>
        <item x="34"/>
        <item x="35"/>
        <item x="31"/>
        <item x="3"/>
        <item x="7"/>
        <item x="13"/>
        <item x="11"/>
        <item x="14"/>
        <item x="6"/>
        <item x="17"/>
      </items>
    </pivotField>
    <pivotField axis="axisRow" compact="0" outline="0" showAll="0" defaultSubtotal="0">
      <items count="34">
        <item x="4"/>
        <item x="30"/>
        <item x="0"/>
        <item x="26"/>
        <item x="28"/>
        <item x="29"/>
        <item x="22"/>
        <item x="8"/>
        <item x="15"/>
        <item x="14"/>
        <item x="6"/>
        <item x="17"/>
        <item x="5"/>
        <item x="18"/>
        <item x="19"/>
        <item x="24"/>
        <item x="32"/>
        <item x="31"/>
        <item x="7"/>
        <item x="16"/>
        <item x="20"/>
        <item x="13"/>
        <item x="25"/>
        <item x="23"/>
        <item x="10"/>
        <item x="9"/>
        <item x="27"/>
        <item x="2"/>
        <item x="21"/>
        <item x="12"/>
        <item x="33"/>
        <item x="3"/>
        <item x="11"/>
        <item x="1"/>
      </items>
    </pivotField>
    <pivotField axis="axisRow" compact="0" outline="0" showAll="0" defaultSubtotal="0">
      <items count="31">
        <item x="18"/>
        <item x="29"/>
        <item x="3"/>
        <item x="19"/>
        <item x="4"/>
        <item x="0"/>
        <item x="26"/>
        <item x="1"/>
        <item x="10"/>
        <item x="11"/>
        <item x="30"/>
        <item x="25"/>
        <item x="20"/>
        <item x="12"/>
        <item x="8"/>
        <item x="21"/>
        <item x="7"/>
        <item x="5"/>
        <item x="6"/>
        <item x="24"/>
        <item x="23"/>
        <item x="22"/>
        <item x="17"/>
        <item x="13"/>
        <item x="27"/>
        <item x="28"/>
        <item x="9"/>
        <item x="15"/>
        <item x="16"/>
        <item x="14"/>
        <item x="2"/>
      </items>
    </pivotField>
    <pivotField compact="0" outline="0" showAll="0" defaultSubtotal="0"/>
    <pivotField axis="axisRow" compact="0" outline="0" showAll="0" defaultSubtotal="0">
      <items count="53">
        <item x="35"/>
        <item x="17"/>
        <item x="29"/>
        <item x="40"/>
        <item x="18"/>
        <item x="51"/>
        <item x="46"/>
        <item x="26"/>
        <item x="41"/>
        <item x="34"/>
        <item x="2"/>
        <item x="13"/>
        <item x="45"/>
        <item x="38"/>
        <item x="27"/>
        <item x="24"/>
        <item x="33"/>
        <item x="43"/>
        <item x="21"/>
        <item x="5"/>
        <item x="42"/>
        <item x="7"/>
        <item x="49"/>
        <item x="19"/>
        <item x="32"/>
        <item x="23"/>
        <item x="52"/>
        <item x="31"/>
        <item x="1"/>
        <item x="11"/>
        <item x="6"/>
        <item x="8"/>
        <item x="36"/>
        <item x="50"/>
        <item x="22"/>
        <item x="12"/>
        <item x="10"/>
        <item x="15"/>
        <item x="3"/>
        <item x="4"/>
        <item x="20"/>
        <item x="9"/>
        <item x="28"/>
        <item x="37"/>
        <item x="14"/>
        <item x="16"/>
        <item x="0"/>
        <item x="30"/>
        <item x="39"/>
        <item x="44"/>
        <item x="25"/>
        <item x="47"/>
        <item x="48"/>
      </items>
    </pivotField>
    <pivotField axis="axisRow" compact="0" outline="0" showAll="0" defaultSubtota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92"/>
        <item x="13"/>
        <item x="14"/>
        <item x="15"/>
        <item x="16"/>
        <item x="17"/>
        <item x="18"/>
        <item x="86"/>
        <item x="19"/>
        <item x="20"/>
        <item x="21"/>
        <item x="22"/>
        <item x="23"/>
        <item x="87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93"/>
        <item x="38"/>
        <item x="39"/>
        <item x="40"/>
        <item x="41"/>
        <item x="42"/>
        <item x="88"/>
        <item x="43"/>
        <item x="44"/>
        <item x="45"/>
        <item x="46"/>
        <item x="47"/>
        <item x="48"/>
        <item x="49"/>
        <item x="50"/>
        <item x="51"/>
        <item x="52"/>
        <item x="89"/>
        <item x="53"/>
        <item x="54"/>
        <item x="55"/>
        <item x="56"/>
        <item x="57"/>
        <item x="58"/>
        <item x="59"/>
        <item x="60"/>
        <item x="61"/>
        <item x="62"/>
        <item x="90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91"/>
        <item x="77"/>
        <item x="78"/>
        <item x="79"/>
        <item x="80"/>
        <item x="81"/>
        <item x="82"/>
        <item x="83"/>
        <item x="84"/>
        <item x="85"/>
      </items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3">
    <field x="5"/>
    <field x="1"/>
    <field x="7"/>
    <field x="15"/>
    <field x="16"/>
    <field x="17"/>
    <field x="14"/>
    <field x="11"/>
    <field x="12"/>
    <field x="13"/>
    <field x="21"/>
    <field x="20"/>
    <field x="19"/>
  </rowFields>
  <rowItems count="95">
    <i>
      <x/>
      <x v="2"/>
      <x v="16"/>
      <x v="13"/>
      <x v="3"/>
      <x v="11"/>
      <x v="2"/>
      <x v="15"/>
      <x v="35"/>
      <x v="17"/>
      <x v="1"/>
      <x v="64"/>
      <x v="3"/>
    </i>
    <i r="1">
      <x v="3"/>
      <x v="5"/>
      <x v="9"/>
      <x v="7"/>
      <x v="14"/>
      <x v="3"/>
      <x v="5"/>
      <x v="22"/>
      <x v="12"/>
      <x v="1"/>
      <x v="12"/>
      <x v="31"/>
    </i>
    <i r="11">
      <x v="16"/>
      <x v="29"/>
    </i>
    <i r="11">
      <x v="55"/>
      <x v="29"/>
    </i>
    <i r="1">
      <x v="5"/>
      <x v="12"/>
      <x v="24"/>
      <x v="12"/>
      <x v="17"/>
      <x v="5"/>
      <x v="6"/>
      <x v="33"/>
      <x v="23"/>
      <x/>
      <x v="8"/>
      <x v="19"/>
    </i>
    <i r="11">
      <x v="78"/>
      <x v="19"/>
    </i>
    <i r="11">
      <x v="92"/>
      <x v="19"/>
    </i>
    <i r="10">
      <x v="1"/>
      <x v="75"/>
      <x v="19"/>
    </i>
    <i r="11">
      <x v="86"/>
      <x v="51"/>
    </i>
    <i r="10">
      <x v="2"/>
      <x v="69"/>
      <x v="5"/>
    </i>
    <i r="1">
      <x v="8"/>
      <x v="1"/>
      <x v="4"/>
      <x v="8"/>
      <x v="27"/>
      <x v="8"/>
      <x v="21"/>
      <x v="36"/>
      <x v="21"/>
      <x v="1"/>
      <x v="33"/>
      <x v="34"/>
    </i>
    <i r="11">
      <x v="44"/>
      <x v="34"/>
    </i>
    <i r="1">
      <x v="9"/>
      <x v="8"/>
      <x v="14"/>
      <x v="1"/>
      <x v="5"/>
      <x v="9"/>
      <x v="11"/>
      <x v="30"/>
      <x v="15"/>
      <x v="1"/>
      <x v="76"/>
      <x v="12"/>
    </i>
    <i r="1">
      <x v="10"/>
      <x v="21"/>
      <x v="15"/>
      <x v="9"/>
      <x v="29"/>
      <x v="10"/>
      <x v="9"/>
      <x v="27"/>
      <x v="25"/>
      <x v="1"/>
      <x v="31"/>
      <x v="40"/>
    </i>
    <i r="1">
      <x v="11"/>
      <x v="24"/>
      <x v="3"/>
      <x v="6"/>
      <x v="21"/>
      <x v="11"/>
      <x/>
      <x v="23"/>
      <x v="11"/>
      <x/>
      <x v="45"/>
      <x v="2"/>
    </i>
    <i r="1">
      <x v="12"/>
      <x/>
      <x v="22"/>
      <x/>
      <x v="4"/>
      <x v="12"/>
      <x v="16"/>
      <x v="28"/>
      <x v="20"/>
      <x v="1"/>
      <x v="5"/>
      <x v="39"/>
    </i>
    <i r="1">
      <x v="14"/>
      <x v="22"/>
      <x v="35"/>
      <x v="10"/>
      <x v="18"/>
      <x v="14"/>
      <x v="7"/>
      <x v="24"/>
      <x v="29"/>
      <x/>
      <x v="9"/>
      <x v="30"/>
    </i>
    <i r="11">
      <x v="23"/>
      <x v="30"/>
    </i>
    <i r="11">
      <x v="29"/>
      <x v="4"/>
    </i>
    <i r="11">
      <x v="65"/>
      <x v="8"/>
    </i>
    <i r="11">
      <x v="88"/>
      <x v="30"/>
    </i>
    <i r="11">
      <x v="89"/>
      <x v="30"/>
    </i>
    <i r="1">
      <x v="15"/>
      <x v="9"/>
      <x v="16"/>
      <x v="13"/>
      <x/>
      <x v="15"/>
      <x/>
      <x v="4"/>
      <x v="16"/>
      <x v="1"/>
      <x v="36"/>
      <x v="50"/>
    </i>
    <i r="1">
      <x v="16"/>
      <x v="25"/>
      <x v="11"/>
      <x v="14"/>
      <x v="3"/>
      <x v="16"/>
      <x v="2"/>
      <x v="13"/>
      <x v="10"/>
      <x v="1"/>
      <x v="37"/>
      <x v="7"/>
    </i>
    <i r="1">
      <x v="17"/>
      <x v="4"/>
      <x v="31"/>
      <x v="18"/>
      <x v="16"/>
      <x v="17"/>
      <x/>
      <x v="11"/>
      <x/>
      <x v="1"/>
      <x v="10"/>
      <x v="21"/>
    </i>
    <i r="11">
      <x v="11"/>
      <x v="21"/>
    </i>
    <i r="11">
      <x v="32"/>
      <x v="18"/>
    </i>
    <i r="11">
      <x v="46"/>
      <x v="47"/>
    </i>
    <i r="11">
      <x v="49"/>
      <x v="27"/>
    </i>
    <i r="11">
      <x v="51"/>
      <x v="16"/>
    </i>
    <i r="11">
      <x v="52"/>
      <x v="27"/>
    </i>
    <i r="11">
      <x v="63"/>
      <x v="48"/>
    </i>
    <i r="11">
      <x v="77"/>
      <x v="27"/>
    </i>
    <i r="10">
      <x v="2"/>
      <x v="26"/>
      <x v="33"/>
    </i>
    <i r="11">
      <x v="47"/>
      <x v="33"/>
    </i>
    <i r="11">
      <x v="58"/>
      <x v="33"/>
    </i>
    <i r="11">
      <x v="84"/>
      <x v="33"/>
    </i>
    <i r="1">
      <x v="19"/>
      <x v="15"/>
      <x v="34"/>
      <x v="21"/>
      <x v="23"/>
      <x v="19"/>
      <x v="8"/>
      <x v="16"/>
      <x v="7"/>
      <x v="1"/>
      <x v="30"/>
      <x v="23"/>
    </i>
    <i r="1">
      <x v="21"/>
      <x v="20"/>
      <x v="8"/>
      <x v="14"/>
      <x v="3"/>
      <x v="21"/>
      <x/>
      <x v="12"/>
      <x v="9"/>
      <x v="1"/>
      <x v="61"/>
      <x v="43"/>
    </i>
    <i r="1">
      <x v="22"/>
      <x v="13"/>
      <x v="2"/>
      <x v="25"/>
      <x v="26"/>
      <x v="22"/>
      <x/>
      <x v="15"/>
      <x v="26"/>
      <x/>
      <x v="14"/>
      <x v="41"/>
    </i>
    <i r="11">
      <x v="18"/>
      <x v="41"/>
    </i>
    <i r="11">
      <x v="22"/>
      <x v="41"/>
    </i>
    <i r="11">
      <x v="85"/>
      <x v="41"/>
    </i>
    <i r="11">
      <x v="90"/>
      <x v="41"/>
    </i>
    <i r="1">
      <x v="23"/>
      <x v="7"/>
      <x v="12"/>
      <x v="22"/>
      <x v="20"/>
      <x v="23"/>
      <x v="18"/>
      <x v="17"/>
      <x v="4"/>
      <x/>
      <x v="62"/>
      <x v="13"/>
    </i>
    <i r="1">
      <x v="24"/>
      <x v="2"/>
      <x v="18"/>
      <x v="24"/>
      <x v="8"/>
      <x v="24"/>
      <x v="3"/>
      <x v="14"/>
      <x v="1"/>
      <x v="1"/>
      <x v="15"/>
      <x v="36"/>
    </i>
    <i r="1">
      <x v="25"/>
      <x v="10"/>
      <x v="28"/>
      <x v="16"/>
      <x v="1"/>
      <x v="25"/>
      <x/>
      <x v="21"/>
      <x v="8"/>
      <x v="1"/>
      <x v="87"/>
      <x v="52"/>
    </i>
    <i r="11">
      <x v="93"/>
      <x v="52"/>
    </i>
    <i r="1">
      <x v="26"/>
      <x v="26"/>
      <x v="36"/>
      <x v="19"/>
      <x v="28"/>
      <x v="26"/>
      <x v="20"/>
      <x v="10"/>
      <x v="13"/>
      <x v="1"/>
      <x v="34"/>
      <x v="25"/>
    </i>
    <i r="1">
      <x v="27"/>
      <x v="23"/>
      <x v="25"/>
      <x v="20"/>
      <x v="12"/>
      <x v="27"/>
      <x v="4"/>
      <x v="18"/>
      <x v="3"/>
      <x/>
      <x v="39"/>
      <x v="14"/>
    </i>
    <i r="1">
      <x v="29"/>
      <x v="6"/>
      <x v="33"/>
      <x v="32"/>
      <x v="9"/>
      <x v="29"/>
      <x/>
      <x/>
      <x v="35"/>
      <x/>
      <x v="17"/>
      <x v="35"/>
    </i>
    <i r="11">
      <x v="19"/>
      <x v="11"/>
    </i>
    <i r="11">
      <x v="27"/>
      <x v="1"/>
    </i>
    <i r="10">
      <x v="2"/>
      <x v="20"/>
      <x v="22"/>
    </i>
    <i r="1">
      <x v="30"/>
      <x v="18"/>
      <x v="17"/>
      <x v="30"/>
      <x v="10"/>
      <x v="30"/>
      <x/>
      <x v="5"/>
      <x v="32"/>
      <x v="3"/>
      <x v="13"/>
      <x v="26"/>
    </i>
    <i r="1">
      <x v="31"/>
      <x v="11"/>
      <x/>
      <x v="28"/>
      <x v="15"/>
      <x v="31"/>
      <x/>
      <x v="7"/>
      <x v="24"/>
      <x/>
      <x v="40"/>
      <x v="42"/>
    </i>
    <i r="11">
      <x v="43"/>
      <x v="42"/>
    </i>
    <i r="1">
      <x v="33"/>
      <x v="17"/>
      <x v="5"/>
      <x v="26"/>
      <x v="6"/>
      <x v="33"/>
      <x/>
      <x v="3"/>
      <x v="33"/>
      <x/>
      <x v="66"/>
      <x v="20"/>
    </i>
    <i r="1">
      <x v="34"/>
      <x v="19"/>
      <x v="30"/>
      <x v="31"/>
      <x v="2"/>
      <x v="34"/>
      <x v="12"/>
      <x v="1"/>
      <x v="36"/>
      <x v="1"/>
      <x v="4"/>
      <x v="38"/>
    </i>
    <i r="1">
      <x v="35"/>
      <x v="14"/>
      <x v="20"/>
      <x v="33"/>
      <x v="7"/>
      <x v="35"/>
      <x v="19"/>
      <x v="2"/>
      <x v="31"/>
      <x/>
      <x v="2"/>
      <x v="28"/>
    </i>
    <i r="11">
      <x v="6"/>
      <x v="28"/>
    </i>
    <i r="11">
      <x v="7"/>
      <x v="28"/>
    </i>
    <i r="11">
      <x v="28"/>
      <x v="28"/>
    </i>
    <i r="11">
      <x v="67"/>
      <x v="28"/>
    </i>
    <i r="1">
      <x v="36"/>
      <x v="3"/>
      <x v="32"/>
      <x v="29"/>
      <x v="13"/>
      <x v="36"/>
      <x/>
      <x v="6"/>
      <x v="34"/>
      <x/>
      <x v="24"/>
      <x v="37"/>
    </i>
    <i>
      <x v="1"/>
      <x/>
      <x v="27"/>
      <x v="6"/>
      <x/>
      <x v="4"/>
      <x/>
      <x v="17"/>
      <x v="32"/>
      <x v="22"/>
      <x/>
      <x v="21"/>
      <x v="44"/>
    </i>
    <i r="11">
      <x v="25"/>
      <x v="45"/>
    </i>
    <i r="11">
      <x v="56"/>
      <x v="9"/>
    </i>
    <i r="11">
      <x v="74"/>
      <x v="45"/>
    </i>
    <i r="1">
      <x v="18"/>
      <x v="29"/>
      <x v="19"/>
      <x v="23"/>
      <x v="20"/>
      <x v="18"/>
      <x v="23"/>
      <x v="19"/>
      <x v="6"/>
      <x/>
      <x v="50"/>
      <x v="24"/>
    </i>
    <i r="11">
      <x v="72"/>
      <x v="24"/>
    </i>
    <i r="11">
      <x v="81"/>
      <x v="24"/>
    </i>
    <i r="11">
      <x v="82"/>
      <x v="24"/>
    </i>
    <i r="1">
      <x v="28"/>
      <x v="28"/>
      <x v="21"/>
      <x v="15"/>
      <x v="19"/>
      <x v="28"/>
      <x/>
      <x v="20"/>
      <x v="5"/>
      <x v="1"/>
      <x v="57"/>
      <x/>
    </i>
    <i>
      <x v="2"/>
      <x v="1"/>
      <x v="31"/>
      <x v="7"/>
      <x v="2"/>
      <x v="5"/>
      <x v="1"/>
      <x v="24"/>
      <x v="31"/>
      <x v="19"/>
      <x/>
      <x/>
      <x v="46"/>
    </i>
    <i r="11">
      <x v="1"/>
      <x v="46"/>
    </i>
    <i r="11">
      <x v="54"/>
      <x v="46"/>
    </i>
    <i r="10">
      <x v="3"/>
      <x v="41"/>
      <x v="46"/>
    </i>
    <i r="1">
      <x v="4"/>
      <x v="30"/>
      <x v="10"/>
      <x/>
      <x v="4"/>
      <x v="4"/>
      <x v="14"/>
      <x v="29"/>
      <x v="18"/>
      <x/>
      <x v="60"/>
      <x v="32"/>
    </i>
    <i>
      <x v="3"/>
      <x v="7"/>
      <x v="33"/>
      <x v="1"/>
      <x v="5"/>
      <x v="24"/>
      <x v="7"/>
      <x v="10"/>
      <x v="26"/>
      <x v="28"/>
      <x/>
      <x v="71"/>
      <x v="49"/>
    </i>
    <i r="11">
      <x v="73"/>
      <x v="49"/>
    </i>
    <i r="1">
      <x v="32"/>
      <x v="32"/>
      <x v="23"/>
      <x v="27"/>
      <x v="30"/>
      <x v="32"/>
      <x/>
      <x v="8"/>
      <x v="27"/>
      <x/>
      <x v="53"/>
      <x v="10"/>
    </i>
    <i r="11">
      <x v="68"/>
      <x v="10"/>
    </i>
    <i r="10">
      <x v="1"/>
      <x v="3"/>
      <x v="10"/>
    </i>
    <i r="11">
      <x v="83"/>
      <x v="10"/>
    </i>
    <i>
      <x v="4"/>
      <x v="6"/>
      <x v="35"/>
      <x v="26"/>
      <x v="11"/>
      <x v="22"/>
      <x v="6"/>
      <x v="13"/>
      <x v="34"/>
      <x v="14"/>
      <x/>
      <x v="35"/>
      <x v="15"/>
    </i>
    <i r="11">
      <x v="38"/>
      <x v="15"/>
    </i>
    <i r="11">
      <x v="42"/>
      <x v="15"/>
    </i>
    <i r="11">
      <x v="48"/>
      <x v="15"/>
    </i>
    <i r="11">
      <x v="59"/>
      <x v="15"/>
    </i>
    <i r="11">
      <x v="63"/>
      <x v="15"/>
    </i>
    <i r="11">
      <x v="79"/>
      <x v="15"/>
    </i>
    <i r="11">
      <x v="91"/>
      <x v="15"/>
    </i>
    <i r="1">
      <x v="13"/>
      <x v="34"/>
      <x v="29"/>
      <x v="4"/>
      <x v="24"/>
      <x v="13"/>
      <x v="22"/>
      <x v="25"/>
      <x v="30"/>
      <x/>
      <x v="70"/>
      <x v="17"/>
    </i>
    <i r="1">
      <x v="20"/>
      <x v="36"/>
      <x v="27"/>
      <x v="17"/>
      <x v="25"/>
      <x v="20"/>
      <x v="1"/>
      <x v="9"/>
      <x v="2"/>
      <x/>
      <x v="80"/>
      <x v="6"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0"/>
  <sheetViews>
    <sheetView workbookViewId="0">
      <selection activeCell="V18" sqref="V18"/>
    </sheetView>
  </sheetViews>
  <sheetFormatPr baseColWidth="10" defaultColWidth="9.140625" defaultRowHeight="15" x14ac:dyDescent="0.25"/>
  <cols>
    <col min="1" max="1" width="9.85546875" bestFit="1" customWidth="1"/>
    <col min="2" max="2" width="4.5703125" bestFit="1" customWidth="1"/>
    <col min="3" max="3" width="37" bestFit="1" customWidth="1"/>
    <col min="4" max="4" width="6" bestFit="1" customWidth="1"/>
    <col min="5" max="5" width="6.7109375" bestFit="1" customWidth="1"/>
    <col min="6" max="6" width="34" bestFit="1" customWidth="1"/>
    <col min="7" max="7" width="40.28515625" bestFit="1" customWidth="1"/>
    <col min="8" max="8" width="11.85546875" bestFit="1" customWidth="1"/>
    <col min="9" max="9" width="35.5703125" bestFit="1" customWidth="1"/>
    <col min="10" max="10" width="13.28515625" style="5" bestFit="1" customWidth="1"/>
    <col min="11" max="11" width="51" bestFit="1" customWidth="1"/>
    <col min="12" max="12" width="11" bestFit="1" customWidth="1"/>
    <col min="13" max="13" width="10" bestFit="1" customWidth="1"/>
    <col min="14" max="14" width="23.28515625" bestFit="1" customWidth="1"/>
    <col min="15" max="15" width="34.85546875" bestFit="1" customWidth="1"/>
    <col min="16" max="16" width="23.28515625" customWidth="1"/>
    <col min="17" max="17" width="30.7109375" bestFit="1" customWidth="1"/>
    <col min="18" max="18" width="26" style="7" customWidth="1"/>
  </cols>
  <sheetData>
    <row r="1" spans="1:21" ht="16.5" thickTop="1" thickBot="1" x14ac:dyDescent="0.3">
      <c r="A1" s="1" t="s">
        <v>2</v>
      </c>
      <c r="B1" s="1" t="s">
        <v>0</v>
      </c>
      <c r="C1" s="1" t="s">
        <v>1</v>
      </c>
      <c r="D1" s="1" t="s">
        <v>3</v>
      </c>
      <c r="E1" s="1" t="s">
        <v>948</v>
      </c>
      <c r="F1" s="1" t="s">
        <v>949</v>
      </c>
      <c r="G1" s="1" t="s">
        <v>950</v>
      </c>
      <c r="H1" s="1" t="s">
        <v>951</v>
      </c>
      <c r="I1" s="1" t="s">
        <v>952</v>
      </c>
      <c r="J1" s="4" t="s">
        <v>2052</v>
      </c>
      <c r="K1" s="1" t="s">
        <v>953</v>
      </c>
      <c r="L1" s="1" t="s">
        <v>4</v>
      </c>
      <c r="M1" s="1" t="s">
        <v>5</v>
      </c>
      <c r="N1" s="1" t="s">
        <v>954</v>
      </c>
      <c r="O1" s="1" t="s">
        <v>955</v>
      </c>
      <c r="P1" s="1" t="s">
        <v>956</v>
      </c>
      <c r="Q1" s="1" t="s">
        <v>957</v>
      </c>
      <c r="R1" s="6"/>
      <c r="S1" s="2" t="s">
        <v>958</v>
      </c>
      <c r="T1" s="2" t="s">
        <v>959</v>
      </c>
      <c r="U1" s="3" t="s">
        <v>1932</v>
      </c>
    </row>
    <row r="2" spans="1:21" ht="15.75" thickTop="1" x14ac:dyDescent="0.25">
      <c r="A2" t="s">
        <v>78</v>
      </c>
      <c r="B2" t="s">
        <v>6</v>
      </c>
      <c r="C2" t="s">
        <v>76</v>
      </c>
      <c r="D2" t="s">
        <v>77</v>
      </c>
      <c r="E2" t="s">
        <v>586</v>
      </c>
      <c r="F2" t="s">
        <v>79</v>
      </c>
      <c r="G2" t="s">
        <v>960</v>
      </c>
      <c r="H2" t="s">
        <v>961</v>
      </c>
      <c r="I2" t="s">
        <v>962</v>
      </c>
      <c r="J2" s="5" t="s">
        <v>2053</v>
      </c>
      <c r="K2" t="s">
        <v>963</v>
      </c>
      <c r="L2" t="s">
        <v>590</v>
      </c>
      <c r="M2" t="s">
        <v>591</v>
      </c>
      <c r="N2" t="s">
        <v>964</v>
      </c>
      <c r="O2" t="s">
        <v>965</v>
      </c>
      <c r="P2" t="s">
        <v>118</v>
      </c>
      <c r="Q2" t="s">
        <v>76</v>
      </c>
      <c r="R2" s="7" t="s">
        <v>2236</v>
      </c>
      <c r="U2" t="str">
        <f>"var "&amp;E2&amp;"_"&amp;A2&amp;"=L.marker(["&amp;L2&amp;","&amp;M2&amp;"],{icon:icon_"&amp;E2&amp;R2&amp;E2&amp;"_"&amp;A2&amp;".bindPopup('&lt;p align=center&gt; &lt;font size=2&gt;&lt;b&gt;&lt;u&gt;"&amp;G2&amp;"&lt;/b&gt;&lt;/u&gt;&lt;br&gt;&lt;br&gt;&lt;font size=1&gt;"&amp;O2&amp;"&lt;br&gt;"&amp;P2&amp;"&lt;b&gt; "&amp;Q2&amp;"&lt;/b&gt;&lt;br&gt;"&amp;J2&amp;"&lt;br&gt;&lt;br&gt;&lt;br&gt;&lt;font size=2&gt;&lt;b&gt;&lt;u&gt;Action&lt;/u&gt;&lt;/b&gt; : ........................&lt;br&gt;&lt;br&gt;&lt;br&gt;&lt;b&gt;&lt;u&gt;Référent&lt;/u&gt;&lt;/b&gt; : ........................"&amp;"&lt;br&gt;&lt;br&gt;&lt;br&gt;&lt;INPUT TYPE=*button* VALUE=*envoyer un message électronique* *style=width:215px* onClick=*parent.location=\'mailto:"&amp;N2&amp;"\'*&gt;"&amp;"&lt;br&gt;&lt;br&gt;&lt;a href="&amp;K2&amp;" target=_blank &gt;Pour en savoir plus&lt;/a&gt;');"&amp;E2&amp;"_"&amp;A2&amp;".addTo("&amp;E2&amp;");"</f>
        <v>var CLG_0081102E=L.marker([49.4704308,4.1164172],{icon:icon_CLG,bounceOnAdd: true, bounceOnAddOptions: {duration: 500, height: 100},bounceOnAddCallback: function() {console.log(*done*)}});CLG_0081102E.bindPopup('&lt;p align=center&gt; &lt;font size=2&gt;&lt;b&gt;&lt;u&gt;CLG MULTISITE ASFELD - CHATEAU POR&lt;/b&gt;&lt;/u&gt;&lt;br&gt;&lt;br&gt;&lt;font size=1&gt;3 RUE DU CHATEAU&lt;br&gt;08190&lt;b&gt; ASFELD&lt;/b&gt;&lt;br&gt;03.24.72.94.05&lt;br&gt;&lt;br&gt;&lt;br&gt;&lt;font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onClick=*parent.location=\'mailto:ce.0081102E@ac-reims.fr\'*&gt;&lt;br&gt;&lt;br&gt;&lt;a href=https://sepia.ac-reims.fr/clg-asfed/-joomla-/ target=_blank &gt;Pour en savoir plus&lt;/a&gt;');CLG_0081102E.addTo(CLG);</v>
      </c>
    </row>
    <row r="3" spans="1:21" x14ac:dyDescent="0.25">
      <c r="A3" t="s">
        <v>82</v>
      </c>
      <c r="B3" t="s">
        <v>6</v>
      </c>
      <c r="C3" t="s">
        <v>80</v>
      </c>
      <c r="D3" t="s">
        <v>81</v>
      </c>
      <c r="E3" t="s">
        <v>586</v>
      </c>
      <c r="F3" t="s">
        <v>427</v>
      </c>
      <c r="G3" t="s">
        <v>966</v>
      </c>
      <c r="H3" t="s">
        <v>961</v>
      </c>
      <c r="I3" t="s">
        <v>967</v>
      </c>
      <c r="J3" s="5" t="s">
        <v>2054</v>
      </c>
      <c r="L3" t="s">
        <v>592</v>
      </c>
      <c r="M3" t="s">
        <v>593</v>
      </c>
      <c r="N3" t="s">
        <v>968</v>
      </c>
      <c r="O3" t="s">
        <v>969</v>
      </c>
      <c r="P3" t="s">
        <v>970</v>
      </c>
      <c r="Q3" t="s">
        <v>80</v>
      </c>
      <c r="R3" s="7" t="s">
        <v>2236</v>
      </c>
      <c r="U3" t="str">
        <f t="shared" ref="U3:U66" si="0">"var "&amp;E3&amp;"_"&amp;A3&amp;"=L.marker(["&amp;L3&amp;","&amp;M3&amp;"],{icon:icon_"&amp;E3&amp;R3&amp;E3&amp;"_"&amp;A3&amp;".bindPopup('&lt;p align=center&gt; &lt;font size=2&gt;&lt;b&gt;&lt;u&gt;"&amp;G3&amp;"&lt;/b&gt;&lt;/u&gt;&lt;br&gt;&lt;br&gt;&lt;font size=1&gt;"&amp;O3&amp;"&lt;br&gt;"&amp;P3&amp;"&lt;b&gt; "&amp;Q3&amp;"&lt;/b&gt;&lt;br&gt;"&amp;J3&amp;"&lt;br&gt;&lt;br&gt;&lt;br&gt;&lt;font size=2&gt;&lt;b&gt;&lt;u&gt;Action&lt;/u&gt;&lt;/b&gt; : ........................&lt;br&gt;&lt;br&gt;&lt;br&gt;&lt;b&gt;&lt;u&gt;Référent&lt;/u&gt;&lt;/b&gt; : ........................"&amp;"&lt;br&gt;&lt;br&gt;&lt;br&gt;&lt;INPUT TYPE=*button* VALUE=*envoyer un message électronique* *style=width:215px* onClick=*parent.location=\'mailto:"&amp;N3&amp;"\'*&gt;"&amp;"&lt;br&gt;&lt;br&gt;&lt;a href="&amp;K3&amp;" target=_blank &gt;Pour en savoir plus&lt;/a&gt;');"&amp;E3&amp;"_"&amp;A3&amp;".addTo("&amp;E3&amp;");"</f>
        <v>var CLG_0081100C=L.marker([49.474164,4.578699],{icon:icon_CLG,bounceOnAdd: true, bounceOnAddOptions: {duration: 500, height: 100},bounceOnAddCallback: function() {console.log(*done*)}});CLG_0081100C.bindPopup('&lt;p align=center&gt; &lt;font size=2&gt;&lt;b&gt;&lt;u&gt;CLG EVA THOMÉ&lt;/b&gt;&lt;/u&gt;&lt;br&gt;&lt;br&gt;&lt;font size=1&gt;9 RUE VERLAINE&lt;br&gt;08130&lt;b&gt; ATTIGNY&lt;/b&gt;&lt;br&gt;03.24.71.20.88&lt;br&gt;&lt;br&gt;&lt;br&gt;&lt;font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onClick=*parent.location=\'mailto:ce.0081100C@ac-reims.fr\'*&gt;&lt;br&gt;&lt;br&gt;&lt;a href= target=_blank &gt;Pour en savoir plus&lt;/a&gt;');CLG_0081100C.addTo(CLG);</v>
      </c>
    </row>
    <row r="4" spans="1:21" x14ac:dyDescent="0.25">
      <c r="A4" t="s">
        <v>89</v>
      </c>
      <c r="B4" t="s">
        <v>6</v>
      </c>
      <c r="C4" t="s">
        <v>88</v>
      </c>
      <c r="D4" t="s">
        <v>90</v>
      </c>
      <c r="E4" t="s">
        <v>586</v>
      </c>
      <c r="F4" t="s">
        <v>428</v>
      </c>
      <c r="G4" t="s">
        <v>971</v>
      </c>
      <c r="H4" t="s">
        <v>972</v>
      </c>
      <c r="I4" t="s">
        <v>88</v>
      </c>
      <c r="J4" s="5" t="s">
        <v>2055</v>
      </c>
      <c r="K4" t="s">
        <v>973</v>
      </c>
      <c r="L4" t="s">
        <v>596</v>
      </c>
      <c r="M4" t="s">
        <v>597</v>
      </c>
      <c r="N4" t="s">
        <v>974</v>
      </c>
      <c r="O4" t="s">
        <v>975</v>
      </c>
      <c r="P4" t="s">
        <v>976</v>
      </c>
      <c r="Q4" t="s">
        <v>1993</v>
      </c>
      <c r="R4" s="7" t="s">
        <v>2236</v>
      </c>
      <c r="U4" t="str">
        <f t="shared" si="0"/>
        <v>var CLG_0080105W=L.marker([49.8539481,4.7350261],{icon:icon_CLG,bounceOnAdd: true, bounceOnAddOptions: {duration: 500, height: 100},bounceOnAddCallback: function() {console.log(*done*)}});CLG_0080105W.bindPopup('&lt;p align=center&gt; &lt;font size=2&gt;&lt;b&gt;&lt;u&gt;CLG JULES FERRY&lt;/b&gt;&lt;/u&gt;&lt;br&gt;&lt;br&gt;&lt;font size=1&gt;25 RUE BERNISSEAUX&lt;br&gt;08120&lt;b&gt; BOGNY SUR MEUSE&lt;/b&gt;&lt;br&gt;03.24.32.04.44&lt;br&gt;&lt;br&gt;&lt;br&gt;&lt;font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onClick=*parent.location=\'mailto:ce.0080105W@ac-reims.fr\'*&gt;&lt;br&gt;&lt;br&gt;&lt;a href=http://ent.clg-bogny.ac-reims.fr target=_blank &gt;Pour en savoir plus&lt;/a&gt;');CLG_0080105W.addTo(CLG);</v>
      </c>
    </row>
    <row r="5" spans="1:21" x14ac:dyDescent="0.25">
      <c r="A5" t="s">
        <v>92</v>
      </c>
      <c r="B5" t="s">
        <v>6</v>
      </c>
      <c r="C5" t="s">
        <v>10</v>
      </c>
      <c r="D5" t="s">
        <v>11</v>
      </c>
      <c r="E5" t="s">
        <v>586</v>
      </c>
      <c r="F5" t="s">
        <v>10</v>
      </c>
      <c r="G5" t="s">
        <v>977</v>
      </c>
      <c r="H5" t="s">
        <v>978</v>
      </c>
      <c r="I5" t="s">
        <v>979</v>
      </c>
      <c r="J5" s="5" t="s">
        <v>2056</v>
      </c>
      <c r="L5" t="s">
        <v>598</v>
      </c>
      <c r="M5" t="s">
        <v>599</v>
      </c>
      <c r="N5" t="s">
        <v>980</v>
      </c>
      <c r="O5" t="s">
        <v>981</v>
      </c>
      <c r="P5" t="s">
        <v>982</v>
      </c>
      <c r="Q5" t="s">
        <v>10</v>
      </c>
      <c r="R5" s="7" t="s">
        <v>2236</v>
      </c>
      <c r="U5" t="str">
        <f t="shared" si="0"/>
        <v>var CLG_0081099B=L.marker([49.6295254,5.1743265],{icon:icon_CLG,bounceOnAdd: true, bounceOnAddOptions: {duration: 500, height: 100},bounceOnAddCallback: function() {console.log(*done*)}});CLG_0081099B.bindPopup('&lt;p align=center&gt; &lt;font size=2&gt;&lt;b&gt;&lt;u&gt;CLG CARIGNAN&lt;/b&gt;&lt;/u&gt;&lt;br&gt;&lt;br&gt;&lt;font size=1&gt;6 RUE FROIDE FONTAINE&lt;br&gt;08110&lt;b&gt; CARIGNAN&lt;/b&gt;&lt;br&gt;03.24.22.62.44&lt;br&gt;&lt;br&gt;&lt;br&gt;&lt;font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onClick=*parent.location=\'mailto:ce.0081099B@ac-reims.fr\'*&gt;&lt;br&gt;&lt;br&gt;&lt;a href= target=_blank &gt;Pour en savoir plus&lt;/a&gt;');CLG_0081099B.addTo(CLG);</v>
      </c>
    </row>
    <row r="6" spans="1:21" x14ac:dyDescent="0.25">
      <c r="A6" t="s">
        <v>97</v>
      </c>
      <c r="B6" t="s">
        <v>6</v>
      </c>
      <c r="C6" t="s">
        <v>15</v>
      </c>
      <c r="D6" t="s">
        <v>47</v>
      </c>
      <c r="E6" t="s">
        <v>586</v>
      </c>
      <c r="F6" t="s">
        <v>425</v>
      </c>
      <c r="G6" t="s">
        <v>983</v>
      </c>
      <c r="H6" t="s">
        <v>978</v>
      </c>
      <c r="I6" t="s">
        <v>15</v>
      </c>
      <c r="J6" s="5" t="s">
        <v>2057</v>
      </c>
      <c r="K6" t="s">
        <v>984</v>
      </c>
      <c r="L6" t="s">
        <v>608</v>
      </c>
      <c r="M6" t="s">
        <v>609</v>
      </c>
      <c r="N6" t="s">
        <v>985</v>
      </c>
      <c r="O6" t="s">
        <v>986</v>
      </c>
      <c r="P6" t="s">
        <v>987</v>
      </c>
      <c r="Q6" t="s">
        <v>988</v>
      </c>
      <c r="R6" s="7" t="s">
        <v>2236</v>
      </c>
      <c r="U6" t="str">
        <f t="shared" si="0"/>
        <v>var CLG_0080011U=L.marker([49.771663,4.7164916],{icon:icon_CLG,bounceOnAdd: true, bounceOnAddOptions: {duration: 500, height: 100},bounceOnAddCallback: function() {console.log(*done*)}});CLG_0080011U.bindPopup('&lt;p align=center&gt; &lt;font size=2&gt;&lt;b&gt;&lt;u&gt;CLG JEAN MACE&lt;/b&gt;&lt;/u&gt;&lt;br&gt;&lt;br&gt;&lt;font size=1&gt;1 RUE JEAN MACE&lt;br&gt;08109&lt;b&gt; CHARLEVILLE MEZIERES CEDEX&lt;/b&gt;&lt;br&gt;03.24.33.31.69&lt;br&gt;&lt;br&gt;&lt;br&gt;&lt;font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onClick=*parent.location=\'mailto:ce.0080011U@ac-reims.fr\'*&gt;&lt;br&gt;&lt;br&gt;&lt;a href=https://sepia.ac-reims.fr/clg-mace/-joomla-/ target=_blank &gt;Pour en savoir plus&lt;/a&gt;');CLG_0080011U.addTo(CLG);</v>
      </c>
    </row>
    <row r="7" spans="1:21" x14ac:dyDescent="0.25">
      <c r="A7" t="s">
        <v>100</v>
      </c>
      <c r="B7" t="s">
        <v>6</v>
      </c>
      <c r="C7" t="s">
        <v>15</v>
      </c>
      <c r="D7" t="s">
        <v>47</v>
      </c>
      <c r="E7" t="s">
        <v>586</v>
      </c>
      <c r="F7" t="s">
        <v>435</v>
      </c>
      <c r="G7" t="s">
        <v>989</v>
      </c>
      <c r="H7" t="s">
        <v>978</v>
      </c>
      <c r="I7" t="s">
        <v>15</v>
      </c>
      <c r="J7" s="5" t="s">
        <v>2058</v>
      </c>
      <c r="K7" t="s">
        <v>990</v>
      </c>
      <c r="L7" t="s">
        <v>614</v>
      </c>
      <c r="M7" t="s">
        <v>615</v>
      </c>
      <c r="N7" t="s">
        <v>991</v>
      </c>
      <c r="O7" t="s">
        <v>992</v>
      </c>
      <c r="P7" t="s">
        <v>993</v>
      </c>
      <c r="Q7" t="s">
        <v>1994</v>
      </c>
      <c r="R7" s="7" t="s">
        <v>2236</v>
      </c>
      <c r="U7" t="str">
        <f t="shared" si="0"/>
        <v>var CLG_0080035V=L.marker([49.7753794,4.726326],{icon:icon_CLG,bounceOnAdd: true, bounceOnAddOptions: {duration: 500, height: 100},bounceOnAddCallback: function() {console.log(*done*)}});CLG_0080035V.bindPopup('&lt;p align=center&gt; &lt;font size=2&gt;&lt;b&gt;&lt;u&gt;CLG ARTHUR RIMBAUD&lt;/b&gt;&lt;/u&gt;&lt;br&gt;&lt;br&gt;&lt;font size=1&gt;20 QUAI CHARCOT&lt;br&gt;08000&lt;b&gt; CHARLEVILLE MEZIERES&lt;/b&gt;&lt;br&gt;03.24.33.20.54&lt;br&gt;&lt;br&gt;&lt;br&gt;&lt;font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onClick=*parent.location=\'mailto:ce.0080035V@ac-reims.fr\'*&gt;&lt;br&gt;&lt;br&gt;&lt;a href=http://sepia.ac-reims.fr/clg-rimbaud/-joomla-/ target=_blank &gt;Pour en savoir plus&lt;/a&gt;');CLG_0080035V.addTo(CLG);</v>
      </c>
    </row>
    <row r="8" spans="1:21" x14ac:dyDescent="0.25">
      <c r="A8" t="s">
        <v>101</v>
      </c>
      <c r="B8" t="s">
        <v>6</v>
      </c>
      <c r="C8" t="s">
        <v>15</v>
      </c>
      <c r="D8" t="s">
        <v>47</v>
      </c>
      <c r="E8" t="s">
        <v>586</v>
      </c>
      <c r="F8" t="s">
        <v>436</v>
      </c>
      <c r="G8" t="s">
        <v>994</v>
      </c>
      <c r="H8" t="s">
        <v>978</v>
      </c>
      <c r="I8" t="s">
        <v>15</v>
      </c>
      <c r="J8" s="5" t="s">
        <v>2059</v>
      </c>
      <c r="K8" t="s">
        <v>995</v>
      </c>
      <c r="L8" t="s">
        <v>616</v>
      </c>
      <c r="M8" t="s">
        <v>617</v>
      </c>
      <c r="N8" t="s">
        <v>996</v>
      </c>
      <c r="O8" t="s">
        <v>997</v>
      </c>
      <c r="P8" t="s">
        <v>993</v>
      </c>
      <c r="Q8" t="s">
        <v>1994</v>
      </c>
      <c r="R8" s="7" t="s">
        <v>2236</v>
      </c>
      <c r="U8" t="str">
        <f t="shared" si="0"/>
        <v>var CLG_0080068F=L.marker([49.7867877,4.7166025],{icon:icon_CLG,bounceOnAdd: true, bounceOnAddOptions: {duration: 500, height: 100},bounceOnAddCallback: function() {console.log(*done*)}});CLG_0080068F.bindPopup('&lt;p align=center&gt; &lt;font size=2&gt;&lt;b&gt;&lt;u&gt;CLG ROUGET DE LISLE&lt;/b&gt;&lt;/u&gt;&lt;br&gt;&lt;br&gt;&lt;font size=1&gt;RUE ROUGET DE LISLE&lt;br&gt;08000&lt;b&gt; CHARLEVILLE MEZIERES&lt;/b&gt;&lt;br&gt;03.24.33.35.41&lt;br&gt;&lt;br&gt;&lt;br&gt;&lt;font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onClick=*parent.location=\'mailto:ce.0080068F@ac-reims.fr\'*&gt;&lt;br&gt;&lt;br&gt;&lt;a href=http://sepia.ac-reims.fr/clg-delisle/-joomla-/ target=_blank &gt;Pour en savoir plus&lt;/a&gt;');CLG_0080068F.addTo(CLG);</v>
      </c>
    </row>
    <row r="9" spans="1:21" x14ac:dyDescent="0.25">
      <c r="A9" t="s">
        <v>102</v>
      </c>
      <c r="B9" t="s">
        <v>6</v>
      </c>
      <c r="C9" t="s">
        <v>15</v>
      </c>
      <c r="D9" t="s">
        <v>47</v>
      </c>
      <c r="E9" t="s">
        <v>586</v>
      </c>
      <c r="F9" t="s">
        <v>437</v>
      </c>
      <c r="G9" t="s">
        <v>998</v>
      </c>
      <c r="H9" t="s">
        <v>978</v>
      </c>
      <c r="I9" t="s">
        <v>15</v>
      </c>
      <c r="J9" s="5" t="s">
        <v>2060</v>
      </c>
      <c r="K9" t="s">
        <v>999</v>
      </c>
      <c r="L9" t="s">
        <v>618</v>
      </c>
      <c r="M9" t="s">
        <v>619</v>
      </c>
      <c r="N9" t="s">
        <v>1000</v>
      </c>
      <c r="O9" t="s">
        <v>1001</v>
      </c>
      <c r="P9" t="s">
        <v>1002</v>
      </c>
      <c r="Q9" t="s">
        <v>988</v>
      </c>
      <c r="R9" s="7" t="s">
        <v>2236</v>
      </c>
      <c r="U9" t="str">
        <f t="shared" si="0"/>
        <v>var CLG_0080079T=L.marker([49.7662969,4.6934313],{icon:icon_CLG,bounceOnAdd: true, bounceOnAddOptions: {duration: 500, height: 100},bounceOnAddCallback: function() {console.log(*done*)}});CLG_0080079T.bindPopup('&lt;p align=center&gt; &lt;font size=2&gt;&lt;b&gt;&lt;u&gt;CLG FRED SCAMARONI&lt;/b&gt;&lt;/u&gt;&lt;br&gt;&lt;br&gt;&lt;font size=1&gt;3 RUE FRED SCAMARONI&lt;br&gt;08011&lt;b&gt; CHARLEVILLE MEZIERES CEDEX&lt;/b&gt;&lt;br&gt;03.24.33.91.00&lt;br&gt;&lt;br&gt;&lt;br&gt;&lt;font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onClick=*parent.location=\'mailto:ce.0080079T@ac-reims.fr\'*&gt;&lt;br&gt;&lt;br&gt;&lt;a href=http://www.clg-scamaroni.ac-reims.fr/ target=_blank &gt;Pour en savoir plus&lt;/a&gt;');CLG_0080079T.addTo(CLG);</v>
      </c>
    </row>
    <row r="10" spans="1:21" x14ac:dyDescent="0.25">
      <c r="A10" t="s">
        <v>103</v>
      </c>
      <c r="B10" t="s">
        <v>6</v>
      </c>
      <c r="C10" t="s">
        <v>15</v>
      </c>
      <c r="D10" t="s">
        <v>47</v>
      </c>
      <c r="E10" t="s">
        <v>586</v>
      </c>
      <c r="F10" t="s">
        <v>439</v>
      </c>
      <c r="G10" t="s">
        <v>1003</v>
      </c>
      <c r="H10" t="s">
        <v>978</v>
      </c>
      <c r="I10" t="s">
        <v>15</v>
      </c>
      <c r="J10" s="5" t="s">
        <v>2061</v>
      </c>
      <c r="K10" t="s">
        <v>1004</v>
      </c>
      <c r="L10" t="s">
        <v>606</v>
      </c>
      <c r="M10" t="s">
        <v>607</v>
      </c>
      <c r="N10" t="s">
        <v>1005</v>
      </c>
      <c r="O10" t="s">
        <v>1006</v>
      </c>
      <c r="P10" t="s">
        <v>987</v>
      </c>
      <c r="Q10" t="s">
        <v>988</v>
      </c>
      <c r="R10" s="7" t="s">
        <v>2236</v>
      </c>
      <c r="U10" t="str">
        <f t="shared" si="0"/>
        <v>var CLG_0080829H=L.marker([49.778935,4.7021335],{icon:icon_CLG,bounceOnAdd: true, bounceOnAddOptions: {duration: 500, height: 100},bounceOnAddCallback: function() {console.log(*done*)}});CLG_0080829H.bindPopup('&lt;p align=center&gt; &lt;font size=2&gt;&lt;b&gt;&lt;u&gt;CLG JEAN DE LA FONTAINE&lt;/b&gt;&lt;/u&gt;&lt;br&gt;&lt;br&gt;&lt;font size=1&gt;RUE JEAN DE LA FONTAINE&lt;br&gt;08109&lt;b&gt; CHARLEVILLE MEZIERES CEDEX&lt;/b&gt;&lt;br&gt;03.24.33.08.23&lt;br&gt;&lt;br&gt;&lt;br&gt;&lt;font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onClick=*parent.location=\'mailto:ce.0080829H@ac-reims.fr\'*&gt;&lt;br&gt;&lt;br&gt;&lt;a href=https://sepia.ac-reims.fr/clg-delafontaine/-joomla-/ target=_blank &gt;Pour en savoir plus&lt;/a&gt;');CLG_0080829H.addTo(CLG);</v>
      </c>
    </row>
    <row r="11" spans="1:21" x14ac:dyDescent="0.25">
      <c r="A11" t="s">
        <v>104</v>
      </c>
      <c r="B11" t="s">
        <v>6</v>
      </c>
      <c r="C11" t="s">
        <v>15</v>
      </c>
      <c r="D11" t="s">
        <v>47</v>
      </c>
      <c r="E11" t="s">
        <v>586</v>
      </c>
      <c r="F11" t="s">
        <v>441</v>
      </c>
      <c r="G11" t="s">
        <v>1007</v>
      </c>
      <c r="H11" t="s">
        <v>978</v>
      </c>
      <c r="I11" t="s">
        <v>15</v>
      </c>
      <c r="J11" s="5" t="s">
        <v>2062</v>
      </c>
      <c r="K11" t="s">
        <v>1008</v>
      </c>
      <c r="L11" t="s">
        <v>620</v>
      </c>
      <c r="M11" t="s">
        <v>621</v>
      </c>
      <c r="N11" t="s">
        <v>1009</v>
      </c>
      <c r="O11" t="s">
        <v>1010</v>
      </c>
      <c r="P11" t="s">
        <v>1011</v>
      </c>
      <c r="Q11" t="s">
        <v>988</v>
      </c>
      <c r="R11" s="7" t="s">
        <v>2236</v>
      </c>
      <c r="U11" t="str">
        <f t="shared" si="0"/>
        <v>var CLG_0080894D=L.marker([49.7515607,4.7221947],{icon:icon_CLG,bounceOnAdd: true, bounceOnAddOptions: {duration: 500, height: 100},bounceOnAddCallback: function() {console.log(*done*)}});CLG_0080894D.bindPopup('&lt;p align=center&gt; &lt;font size=2&gt;&lt;b&gt;&lt;u&gt;CLG ROGER SALENGRO&lt;/b&gt;&lt;/u&gt;&lt;br&gt;&lt;br&gt;&lt;font size=1&gt;2 BIS RUE DES MESANGES&lt;br&gt;08002&lt;b&gt; CHARLEVILLE MEZIERES CEDEX&lt;/b&gt;&lt;br&gt;03.24.37.56.57&lt;br&gt;&lt;br&gt;&lt;br&gt;&lt;font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onClick=*parent.location=\'mailto:ce.0080894D@ac-reims.fr\'*&gt;&lt;br&gt;&lt;br&gt;&lt;a href=www.collegesalengro.fr target=_blank &gt;Pour en savoir plus&lt;/a&gt;');CLG_0080894D.addTo(CLG);</v>
      </c>
    </row>
    <row r="12" spans="1:21" x14ac:dyDescent="0.25">
      <c r="A12" t="s">
        <v>105</v>
      </c>
      <c r="B12" t="s">
        <v>6</v>
      </c>
      <c r="C12" t="s">
        <v>15</v>
      </c>
      <c r="D12" t="s">
        <v>47</v>
      </c>
      <c r="E12" t="s">
        <v>586</v>
      </c>
      <c r="F12" t="s">
        <v>442</v>
      </c>
      <c r="G12" t="s">
        <v>1012</v>
      </c>
      <c r="H12" t="s">
        <v>978</v>
      </c>
      <c r="I12" t="s">
        <v>15</v>
      </c>
      <c r="J12" s="5" t="s">
        <v>2063</v>
      </c>
      <c r="L12" t="s">
        <v>622</v>
      </c>
      <c r="M12" t="s">
        <v>623</v>
      </c>
      <c r="N12" t="s">
        <v>1013</v>
      </c>
      <c r="O12" t="s">
        <v>1014</v>
      </c>
      <c r="P12" t="s">
        <v>993</v>
      </c>
      <c r="Q12" t="s">
        <v>1994</v>
      </c>
      <c r="R12" s="7" t="s">
        <v>2236</v>
      </c>
      <c r="U12" t="str">
        <f t="shared" si="0"/>
        <v>var CLG_0080925M=L.marker([49.7442914,4.7203967],{icon:icon_CLG,bounceOnAdd: true, bounceOnAddOptions: {duration: 500, height: 100},bounceOnAddCallback: function() {console.log(*done*)}});CLG_0080925M.bindPopup('&lt;p align=center&gt; &lt;font size=2&gt;&lt;b&gt;&lt;u&gt;CLG LEO LAGRANGE&lt;/b&gt;&lt;/u&gt;&lt;br&gt;&lt;br&gt;&lt;font size=1&gt;42 RUE DE LA RONDE COUTURE&lt;br&gt;08000&lt;b&gt; CHARLEVILLE MEZIERES&lt;/b&gt;&lt;br&gt;03.24.37.27.47&lt;br&gt;&lt;br&gt;&lt;br&gt;&lt;font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onClick=*parent.location=\'mailto:ce.0080925M@ac-reims.fr\'*&gt;&lt;br&gt;&lt;br&gt;&lt;a href= target=_blank &gt;Pour en savoir plus&lt;/a&gt;');CLG_0080925M.addTo(CLG);</v>
      </c>
    </row>
    <row r="13" spans="1:21" x14ac:dyDescent="0.25">
      <c r="A13" t="s">
        <v>106</v>
      </c>
      <c r="B13" t="s">
        <v>6</v>
      </c>
      <c r="C13" t="s">
        <v>15</v>
      </c>
      <c r="D13" t="s">
        <v>47</v>
      </c>
      <c r="E13" t="s">
        <v>586</v>
      </c>
      <c r="F13" t="s">
        <v>443</v>
      </c>
      <c r="G13" t="s">
        <v>1015</v>
      </c>
      <c r="H13" t="s">
        <v>978</v>
      </c>
      <c r="I13" t="s">
        <v>15</v>
      </c>
      <c r="J13" s="5" t="s">
        <v>2064</v>
      </c>
      <c r="K13" t="s">
        <v>1016</v>
      </c>
      <c r="L13" t="s">
        <v>624</v>
      </c>
      <c r="M13" t="s">
        <v>625</v>
      </c>
      <c r="N13" t="s">
        <v>1017</v>
      </c>
      <c r="O13" t="s">
        <v>1018</v>
      </c>
      <c r="P13" t="s">
        <v>993</v>
      </c>
      <c r="Q13" t="s">
        <v>1994</v>
      </c>
      <c r="R13" s="7" t="s">
        <v>2236</v>
      </c>
      <c r="U13" t="str">
        <f t="shared" si="0"/>
        <v>var CLG_0080954U=L.marker([49.7577704,4.7185223],{icon:icon_CLG,bounceOnAdd: true, bounceOnAddOptions: {duration: 500, height: 100},bounceOnAddCallback: function() {console.log(*done*)}});CLG_0080954U.bindPopup('&lt;p align=center&gt; &lt;font size=2&gt;&lt;b&gt;&lt;u&gt;CLG BAYARD&lt;/b&gt;&lt;/u&gt;&lt;br&gt;&lt;br&gt;&lt;font size=1&gt;7 RUE SAINT LOUIS&lt;br&gt;08000&lt;b&gt; CHARLEVILLE MEZIERES&lt;/b&gt;&lt;br&gt;03.24.37.83.83&lt;br&gt;&lt;br&gt;&lt;br&gt;&lt;font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onClick=*parent.location=\'mailto:ce.0080954U@ac-reims.fr\'*&gt;&lt;br&gt;&lt;br&gt;&lt;a href=https://sepia.ac-reims.fr/clg-bayard/-joomla-/ target=_blank &gt;Pour en savoir plus&lt;/a&gt;');CLG_0080954U.addTo(CLG);</v>
      </c>
    </row>
    <row r="14" spans="1:21" x14ac:dyDescent="0.25">
      <c r="A14" t="s">
        <v>111</v>
      </c>
      <c r="B14" t="s">
        <v>6</v>
      </c>
      <c r="C14" t="s">
        <v>85</v>
      </c>
      <c r="D14" t="s">
        <v>112</v>
      </c>
      <c r="E14" t="s">
        <v>586</v>
      </c>
      <c r="F14" t="s">
        <v>444</v>
      </c>
      <c r="G14" t="s">
        <v>1019</v>
      </c>
      <c r="H14" t="s">
        <v>978</v>
      </c>
      <c r="I14" t="s">
        <v>85</v>
      </c>
      <c r="J14" s="5" t="s">
        <v>2065</v>
      </c>
      <c r="K14" t="s">
        <v>1020</v>
      </c>
      <c r="L14" t="s">
        <v>626</v>
      </c>
      <c r="M14" t="s">
        <v>627</v>
      </c>
      <c r="N14" t="s">
        <v>1021</v>
      </c>
      <c r="O14" t="s">
        <v>1022</v>
      </c>
      <c r="P14" t="s">
        <v>110</v>
      </c>
      <c r="Q14" t="s">
        <v>85</v>
      </c>
      <c r="R14" s="7" t="s">
        <v>2236</v>
      </c>
      <c r="U14" t="str">
        <f t="shared" si="0"/>
        <v>var CLG_0080016Z=L.marker([49.6750684,5.0417015],{icon:icon_CLG,bounceOnAdd: true, bounceOnAddOptions: {duration: 500, height: 100},bounceOnAddCallback: function() {console.log(*done*)}});CLG_0080016Z.bindPopup('&lt;p align=center&gt; &lt;font size=2&gt;&lt;b&gt;&lt;u&gt;CLG MARIE-HELENE CARDOT&lt;/b&gt;&lt;/u&gt;&lt;br&gt;&lt;br&gt;&lt;font size=1&gt;26 RUE RAOUL PAGNIER&lt;br&gt;08140&lt;b&gt; DOUZY&lt;/b&gt;&lt;br&gt;03.24.26.31.55&lt;br&gt;&lt;br&gt;&lt;br&gt;&lt;font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onClick=*parent.location=\'mailto:ce.0080016Z@ac-reims.fr\'*&gt;&lt;br&gt;&lt;br&gt;&lt;a href=https://sites.google.com/site/clgdouzy/ target=_blank &gt;Pour en savoir plus&lt;/a&gt;');CLG_0080016Z.addTo(CLG);</v>
      </c>
    </row>
    <row r="15" spans="1:21" x14ac:dyDescent="0.25">
      <c r="A15" t="s">
        <v>114</v>
      </c>
      <c r="B15" t="s">
        <v>6</v>
      </c>
      <c r="C15" t="s">
        <v>113</v>
      </c>
      <c r="D15" t="s">
        <v>115</v>
      </c>
      <c r="E15" t="s">
        <v>586</v>
      </c>
      <c r="F15" t="s">
        <v>445</v>
      </c>
      <c r="G15" t="s">
        <v>1023</v>
      </c>
      <c r="H15" t="s">
        <v>972</v>
      </c>
      <c r="I15" t="s">
        <v>113</v>
      </c>
      <c r="J15" s="5" t="s">
        <v>2066</v>
      </c>
      <c r="K15" t="s">
        <v>1024</v>
      </c>
      <c r="L15" t="s">
        <v>628</v>
      </c>
      <c r="M15" t="s">
        <v>629</v>
      </c>
      <c r="N15" t="s">
        <v>1025</v>
      </c>
      <c r="O15" t="s">
        <v>1026</v>
      </c>
      <c r="P15" t="s">
        <v>1027</v>
      </c>
      <c r="Q15" t="s">
        <v>113</v>
      </c>
      <c r="R15" s="7" t="s">
        <v>2236</v>
      </c>
      <c r="U15" t="str">
        <f t="shared" si="0"/>
        <v>var CLG_0080017A=L.marker([49.9915268,4.7056313],{icon:icon_CLG,bounceOnAdd: true, bounceOnAddOptions: {duration: 500, height: 100},bounceOnAddCallback: function() {console.log(*done*)}});CLG_0080017A.bindPopup('&lt;p align=center&gt; &lt;font size=2&gt;&lt;b&gt;&lt;u&gt;CLG LES AURAINS&lt;/b&gt;&lt;/u&gt;&lt;br&gt;&lt;br&gt;&lt;font size=1&gt;27 RUE ANATOLE FRANCE&lt;br&gt;08170&lt;b&gt; FUMAY&lt;/b&gt;&lt;br&gt;03.24.41.11.20&lt;br&gt;&lt;br&gt;&lt;br&gt;&lt;font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onClick=*parent.location=\'mailto:ce.0080017A@ac-reims.fr\'*&gt;&lt;br&gt;&lt;br&gt;&lt;a href=https://ent.clg-fumay.ac-reims.fr/ target=_blank &gt;Pour en savoir plus&lt;/a&gt;');CLG_0080017A.addTo(CLG);</v>
      </c>
    </row>
    <row r="16" spans="1:21" x14ac:dyDescent="0.25">
      <c r="A16" t="s">
        <v>119</v>
      </c>
      <c r="B16" t="s">
        <v>6</v>
      </c>
      <c r="C16" t="s">
        <v>107</v>
      </c>
      <c r="D16" t="s">
        <v>118</v>
      </c>
      <c r="E16" t="s">
        <v>586</v>
      </c>
      <c r="F16" t="s">
        <v>426</v>
      </c>
      <c r="G16" t="s">
        <v>1028</v>
      </c>
      <c r="H16" t="s">
        <v>972</v>
      </c>
      <c r="I16" t="s">
        <v>107</v>
      </c>
      <c r="J16" s="5" t="s">
        <v>2067</v>
      </c>
      <c r="L16" t="s">
        <v>632</v>
      </c>
      <c r="M16" t="s">
        <v>633</v>
      </c>
      <c r="N16" t="s">
        <v>1029</v>
      </c>
      <c r="O16" t="s">
        <v>1030</v>
      </c>
      <c r="P16" t="s">
        <v>1031</v>
      </c>
      <c r="Q16" t="s">
        <v>107</v>
      </c>
      <c r="R16" s="7" t="s">
        <v>2236</v>
      </c>
      <c r="U16" t="str">
        <f t="shared" si="0"/>
        <v>var CLG_0080948M=L.marker([50.1336745,4.8284555],{icon:icon_CLG,bounceOnAdd: true, bounceOnAddOptions: {duration: 500, height: 100},bounceOnAddCallback: function() {console.log(*done*)}});CLG_0080948M.bindPopup('&lt;p align=center&gt; &lt;font size=2&gt;&lt;b&gt;&lt;u&gt;CLG DE GIVET&lt;/b&gt;&lt;/u&gt;&lt;br&gt;&lt;br&gt;&lt;font size=1&gt;15 RUE BOUSY&lt;br&gt;08600&lt;b&gt; GIVET&lt;/b&gt;&lt;br&gt;03.24.42.09.42&lt;br&gt;&lt;br&gt;&lt;br&gt;&lt;font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onClick=*parent.location=\'mailto:ce.0080948M@ac-reims.fr\'*&gt;&lt;br&gt;&lt;br&gt;&lt;a href= target=_blank &gt;Pour en savoir plus&lt;/a&gt;');CLG_0080948M.addTo(CLG);</v>
      </c>
    </row>
    <row r="17" spans="1:21" x14ac:dyDescent="0.25">
      <c r="A17" t="s">
        <v>122</v>
      </c>
      <c r="B17" t="s">
        <v>6</v>
      </c>
      <c r="C17" t="s">
        <v>120</v>
      </c>
      <c r="D17" t="s">
        <v>121</v>
      </c>
      <c r="E17" t="s">
        <v>586</v>
      </c>
      <c r="F17" t="s">
        <v>120</v>
      </c>
      <c r="G17" t="s">
        <v>1032</v>
      </c>
      <c r="H17" t="s">
        <v>961</v>
      </c>
      <c r="I17" t="s">
        <v>1033</v>
      </c>
      <c r="J17" s="5" t="s">
        <v>2068</v>
      </c>
      <c r="K17" t="s">
        <v>1034</v>
      </c>
      <c r="L17" t="s">
        <v>634</v>
      </c>
      <c r="M17" t="s">
        <v>635</v>
      </c>
      <c r="N17" t="s">
        <v>1035</v>
      </c>
      <c r="O17" t="s">
        <v>1036</v>
      </c>
      <c r="P17" t="s">
        <v>1037</v>
      </c>
      <c r="Q17" t="s">
        <v>120</v>
      </c>
      <c r="R17" s="7" t="s">
        <v>2236</v>
      </c>
      <c r="U17" t="str">
        <f t="shared" si="0"/>
        <v>var CLG_0081096Y=L.marker([49.3438808,4.8708199],{icon:icon_CLG,bounceOnAdd: true, bounceOnAddOptions: {duration: 500, height: 100},bounceOnAddCallback: function() {console.log(*done*)}});CLG_0081096Y.bindPopup('&lt;p align=center&gt; &lt;font size=2&gt;&lt;b&gt;&lt;u&gt;CLG GRANDPRE&lt;/b&gt;&lt;/u&gt;&lt;br&gt;&lt;br&gt;&lt;font size=1&gt;47 RUE DES QUATRE FRERES TELLIER&lt;br&gt;08250&lt;b&gt; GRANDPRE&lt;/b&gt;&lt;br&gt;03.24.30.51.16&lt;br&gt;&lt;br&gt;&lt;br&gt;&lt;font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onClick=*parent.location=\'mailto:ce.0081096Y@ac-reims.fr\'*&gt;&lt;br&gt;&lt;br&gt;&lt;a href=http://sepia.ac-reims.fr/clg-grandpre/-spip-/ target=_blank &gt;Pour en savoir plus&lt;/a&gt;');CLG_0081096Y.addTo(CLG);</v>
      </c>
    </row>
    <row r="18" spans="1:21" x14ac:dyDescent="0.25">
      <c r="A18" t="s">
        <v>124</v>
      </c>
      <c r="B18" t="s">
        <v>6</v>
      </c>
      <c r="C18" t="s">
        <v>87</v>
      </c>
      <c r="D18" t="s">
        <v>125</v>
      </c>
      <c r="E18" t="s">
        <v>586</v>
      </c>
      <c r="F18" t="s">
        <v>448</v>
      </c>
      <c r="G18" t="s">
        <v>1038</v>
      </c>
      <c r="H18" t="s">
        <v>961</v>
      </c>
      <c r="I18" t="s">
        <v>87</v>
      </c>
      <c r="J18" s="5" t="s">
        <v>2069</v>
      </c>
      <c r="K18" t="s">
        <v>1039</v>
      </c>
      <c r="L18" t="s">
        <v>636</v>
      </c>
      <c r="M18" t="s">
        <v>637</v>
      </c>
      <c r="N18" t="s">
        <v>1040</v>
      </c>
      <c r="O18" t="s">
        <v>1041</v>
      </c>
      <c r="P18" t="s">
        <v>1042</v>
      </c>
      <c r="Q18" t="s">
        <v>87</v>
      </c>
      <c r="R18" s="7" t="s">
        <v>2236</v>
      </c>
      <c r="U18" t="str">
        <f t="shared" si="0"/>
        <v>var CLG_0080021E=L.marker([49.3959086,4.37714],{icon:icon_CLG,bounceOnAdd: true, bounceOnAddOptions: {duration: 500, height: 100},bounceOnAddCallback: function() {console.log(*done*)}});CLG_0080021E.bindPopup('&lt;p align=center&gt; &lt;font size=2&gt;&lt;b&gt;&lt;u&gt;CLG DE LA RETOURNE&lt;/b&gt;&lt;/u&gt;&lt;br&gt;&lt;br&gt;&lt;font size=1&gt;19 RUE DES ECOLES&lt;br&gt;08310&lt;b&gt; JUNIVILLE&lt;/b&gt;&lt;br&gt;03.24.72.71.85&lt;br&gt;&lt;br&gt;&lt;br&gt;&lt;font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plus&lt;/a&gt;');CLG_0080021E.addTo(CLG);</v>
      </c>
    </row>
    <row r="19" spans="1:21" x14ac:dyDescent="0.25">
      <c r="A19" t="s">
        <v>127</v>
      </c>
      <c r="B19" t="s">
        <v>6</v>
      </c>
      <c r="C19" t="s">
        <v>109</v>
      </c>
      <c r="D19" t="s">
        <v>126</v>
      </c>
      <c r="E19" t="s">
        <v>586</v>
      </c>
      <c r="F19" t="s">
        <v>451</v>
      </c>
      <c r="G19" t="s">
        <v>1043</v>
      </c>
      <c r="H19" t="s">
        <v>972</v>
      </c>
      <c r="I19" t="s">
        <v>109</v>
      </c>
      <c r="J19" s="5" t="s">
        <v>2070</v>
      </c>
      <c r="L19" t="s">
        <v>638</v>
      </c>
      <c r="M19" t="s">
        <v>639</v>
      </c>
      <c r="N19" t="s">
        <v>1044</v>
      </c>
      <c r="O19" t="s">
        <v>1045</v>
      </c>
      <c r="P19" t="s">
        <v>1046</v>
      </c>
      <c r="Q19" t="s">
        <v>109</v>
      </c>
      <c r="R19" s="7" t="s">
        <v>2236</v>
      </c>
      <c r="U19" t="str">
        <f t="shared" si="0"/>
        <v>var CLG_0080827F=L.marker([49.8839456,4.7458351],{icon:icon_CLG,bounceOnAdd: true, bounceOnAddOptions: {duration: 500, height: 100},bounceOnAddCallback: function() {console.log(*done*)}});CLG_0080827F.bindPopup('&lt;p align=center&gt; &lt;font size=2&gt;&lt;b&gt;&lt;u&gt;CLG LES DEUX VALLEES&lt;/b&gt;&lt;/u&gt;&lt;br&gt;&lt;br&gt;&lt;font size=1&gt;RUE VOLTAIRE&lt;br&gt;08800&lt;b&gt; MONTHERME&lt;/b&gt;&lt;br&gt;03.24.53.01.18&lt;br&gt;&lt;br&gt;&lt;br&gt;&lt;font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onClick=*parent.location=\'mailto:ce.0080827F@ac-reims.fr\'*&gt;&lt;br&gt;&lt;br&gt;&lt;a href= target=_blank &gt;Pour en savoir plus&lt;/a&gt;');CLG_0080827F.addTo(CLG);</v>
      </c>
    </row>
    <row r="20" spans="1:21" x14ac:dyDescent="0.25">
      <c r="A20" t="s">
        <v>129</v>
      </c>
      <c r="B20" t="s">
        <v>6</v>
      </c>
      <c r="C20" t="s">
        <v>84</v>
      </c>
      <c r="D20" t="s">
        <v>128</v>
      </c>
      <c r="E20" t="s">
        <v>586</v>
      </c>
      <c r="F20" t="s">
        <v>452</v>
      </c>
      <c r="G20" t="s">
        <v>1047</v>
      </c>
      <c r="H20" t="s">
        <v>978</v>
      </c>
      <c r="I20" t="s">
        <v>84</v>
      </c>
      <c r="J20" s="5" t="s">
        <v>2071</v>
      </c>
      <c r="K20" t="s">
        <v>1048</v>
      </c>
      <c r="L20" t="s">
        <v>640</v>
      </c>
      <c r="M20" t="s">
        <v>641</v>
      </c>
      <c r="N20" t="s">
        <v>1049</v>
      </c>
      <c r="O20" t="s">
        <v>1050</v>
      </c>
      <c r="P20" t="s">
        <v>1051</v>
      </c>
      <c r="Q20" t="s">
        <v>1995</v>
      </c>
      <c r="R20" s="7" t="s">
        <v>2236</v>
      </c>
      <c r="U20" t="str">
        <f t="shared" si="0"/>
        <v>var CLG_0080896F=L.marker([49.7038031,4.8007383],{icon:icon_CLG,bounceOnAdd: true, bounceOnAddOptions: {duration: 500, height: 100},bounceOnAddCallback: function() {console.log(*done*)}});CLG_0080896F.bindPopup('&lt;p align=center&gt; &lt;font size=2&gt;&lt;b&gt;&lt;u&gt;CLG DU VAL DE MEUSE&lt;/b&gt;&lt;/u&gt;&lt;br&gt;&lt;br&gt;&lt;font size=1&gt;RUE ESCADRILLE NORMANDIE NIEMEN&lt;br&gt;08160&lt;b&gt; NOUVION SUR MEUSE&lt;/b&gt;&lt;br&gt;03.24.54.01.95&lt;br&gt;&lt;br&gt;&lt;br&gt;&lt;font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onClick=*parent.location=\'mailto:ce.0080896F@ac-reims.fr\'*&gt;&lt;br&gt;&lt;br&gt;&lt;a href=http://sepia.ac-reims.fr/clg-val-de-meuse/-spip-/ target=_blank &gt;Pour en savoir plus&lt;/a&gt;');CLG_0080896F.addTo(CLG);</v>
      </c>
    </row>
    <row r="21" spans="1:21" x14ac:dyDescent="0.25">
      <c r="A21" t="s">
        <v>130</v>
      </c>
      <c r="B21" t="s">
        <v>6</v>
      </c>
      <c r="C21" t="s">
        <v>116</v>
      </c>
      <c r="D21" t="s">
        <v>131</v>
      </c>
      <c r="E21" t="s">
        <v>586</v>
      </c>
      <c r="F21" t="s">
        <v>453</v>
      </c>
      <c r="G21" t="s">
        <v>1052</v>
      </c>
      <c r="H21" t="s">
        <v>978</v>
      </c>
      <c r="I21" t="s">
        <v>116</v>
      </c>
      <c r="J21" s="5" t="s">
        <v>2072</v>
      </c>
      <c r="K21" t="s">
        <v>1053</v>
      </c>
      <c r="L21" t="s">
        <v>642</v>
      </c>
      <c r="M21" t="s">
        <v>643</v>
      </c>
      <c r="N21" t="s">
        <v>1054</v>
      </c>
      <c r="O21" t="s">
        <v>1055</v>
      </c>
      <c r="P21" t="s">
        <v>1056</v>
      </c>
      <c r="Q21" t="s">
        <v>116</v>
      </c>
      <c r="R21" s="7" t="s">
        <v>2236</v>
      </c>
      <c r="U21" t="str">
        <f t="shared" si="0"/>
        <v>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 NOUZONVILLE&lt;/b&gt;&lt;br&gt;03.24.53.81.00&lt;br&gt;&lt;br&gt;&lt;br&gt;&lt;font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plus&lt;/a&gt;');CLG_0080036W.addTo(CLG);</v>
      </c>
    </row>
    <row r="22" spans="1:21" x14ac:dyDescent="0.25">
      <c r="A22" t="s">
        <v>135</v>
      </c>
      <c r="B22" t="s">
        <v>6</v>
      </c>
      <c r="C22" t="s">
        <v>133</v>
      </c>
      <c r="D22" t="s">
        <v>134</v>
      </c>
      <c r="E22" t="s">
        <v>586</v>
      </c>
      <c r="F22" t="s">
        <v>454</v>
      </c>
      <c r="G22" t="s">
        <v>1057</v>
      </c>
      <c r="H22" t="s">
        <v>978</v>
      </c>
      <c r="I22" t="s">
        <v>1058</v>
      </c>
      <c r="J22" s="5" t="s">
        <v>2073</v>
      </c>
      <c r="K22" t="s">
        <v>1059</v>
      </c>
      <c r="L22" t="s">
        <v>644</v>
      </c>
      <c r="M22" t="s">
        <v>645</v>
      </c>
      <c r="N22" t="s">
        <v>1060</v>
      </c>
      <c r="O22" t="s">
        <v>1061</v>
      </c>
      <c r="P22" t="s">
        <v>1062</v>
      </c>
      <c r="Q22" t="s">
        <v>1996</v>
      </c>
      <c r="R22" s="7" t="s">
        <v>2236</v>
      </c>
      <c r="U22" t="str">
        <f t="shared" si="0"/>
        <v>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 RAUCOURT ET FLABA&lt;/b&gt;&lt;br&gt;03.24.26.70.62&lt;br&gt;&lt;br&gt;&lt;br&gt;&lt;font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plus&lt;/a&gt;');CLG_0081103F.addTo(CLG);</v>
      </c>
    </row>
    <row r="23" spans="1:21" x14ac:dyDescent="0.25">
      <c r="A23" t="s">
        <v>137</v>
      </c>
      <c r="B23" t="s">
        <v>6</v>
      </c>
      <c r="C23" t="s">
        <v>13</v>
      </c>
      <c r="D23" t="s">
        <v>14</v>
      </c>
      <c r="E23" t="s">
        <v>586</v>
      </c>
      <c r="F23" t="s">
        <v>455</v>
      </c>
      <c r="G23" t="s">
        <v>1063</v>
      </c>
      <c r="H23" t="s">
        <v>961</v>
      </c>
      <c r="I23" t="s">
        <v>13</v>
      </c>
      <c r="J23" s="5" t="s">
        <v>2074</v>
      </c>
      <c r="L23" t="s">
        <v>648</v>
      </c>
      <c r="M23" t="s">
        <v>649</v>
      </c>
      <c r="N23" t="s">
        <v>1064</v>
      </c>
      <c r="O23" t="s">
        <v>1065</v>
      </c>
      <c r="P23" t="s">
        <v>1066</v>
      </c>
      <c r="Q23" t="s">
        <v>13</v>
      </c>
      <c r="R23" s="7" t="s">
        <v>2236</v>
      </c>
      <c r="U23" t="str">
        <f t="shared" si="0"/>
        <v>var CLG_0080897G=L.marker([49.5117034,4.3672847],{icon:icon_CLG,bounceOnAdd: true, bounceOnAddOptions: {duration: 500, height: 100},bounceOnAddCallback: function() {console.log(*done*)}});CLG_0080897G.bindPopup('&lt;p align=center&gt; &lt;font size=2&gt;&lt;b&gt;&lt;u&gt;CLG ROBERT DE SORBON&lt;/b&gt;&lt;/u&gt;&lt;br&gt;&lt;br&gt;&lt;font size=1&gt;1 RUE ETIENNE DOLET&lt;br&gt;08300&lt;b&gt; RETHEL&lt;/b&gt;&lt;br&gt;03.24.38.42.79&lt;br&gt;&lt;br&gt;&lt;br&gt;&lt;font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onClick=*parent.location=\'mailto:ce.0080897G@ac-reims.fr\'*&gt;&lt;br&gt;&lt;br&gt;&lt;a href= target=_blank &gt;Pour en savoir plus&lt;/a&gt;');CLG_0080897G.addTo(CLG);</v>
      </c>
    </row>
    <row r="24" spans="1:21" x14ac:dyDescent="0.25">
      <c r="A24" t="s">
        <v>139</v>
      </c>
      <c r="B24" t="s">
        <v>6</v>
      </c>
      <c r="C24" t="s">
        <v>51</v>
      </c>
      <c r="D24" t="s">
        <v>52</v>
      </c>
      <c r="E24" t="s">
        <v>586</v>
      </c>
      <c r="F24" t="s">
        <v>457</v>
      </c>
      <c r="G24" t="s">
        <v>1067</v>
      </c>
      <c r="H24" t="s">
        <v>972</v>
      </c>
      <c r="I24" t="s">
        <v>51</v>
      </c>
      <c r="J24" s="5" t="s">
        <v>2075</v>
      </c>
      <c r="L24" t="s">
        <v>652</v>
      </c>
      <c r="M24" t="s">
        <v>653</v>
      </c>
      <c r="N24" t="s">
        <v>1068</v>
      </c>
      <c r="O24" t="s">
        <v>1069</v>
      </c>
      <c r="P24" t="s">
        <v>1070</v>
      </c>
      <c r="Q24" t="s">
        <v>51</v>
      </c>
      <c r="R24" s="7" t="s">
        <v>2236</v>
      </c>
      <c r="U24" t="str">
        <f t="shared" si="0"/>
        <v>var CLG_0080949N=L.marker([49.9345868,4.6465],{icon:icon_CLG,bounceOnAdd: true, bounceOnAddOptions: {duration: 500, height: 100},bounceOnAddCallback: function() {console.log(*done*)}});CLG_0080949N.bindPopup('&lt;p align=center&gt; &lt;font size=2&gt;&lt;b&gt;&lt;u&gt;CLG GEORGE SAND&lt;/b&gt;&lt;/u&gt;&lt;br&gt;&lt;br&gt;&lt;font size=1&gt;640 RUE ROCHE DES DIALES&lt;br&gt;08500&lt;b&gt; REVIN&lt;/b&gt;&lt;br&gt;03.24.40.58.70&lt;br&gt;&lt;br&gt;&lt;br&gt;&lt;font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onClick=*parent.location=\'mailto:ce.0080949N@ac-reims.fr\'*&gt;&lt;br&gt;&lt;br&gt;&lt;a href= target=_blank &gt;Pour en savoir plus&lt;/a&gt;');CLG_0080949N.addTo(CLG);</v>
      </c>
    </row>
    <row r="25" spans="1:21" x14ac:dyDescent="0.25">
      <c r="A25" t="s">
        <v>140</v>
      </c>
      <c r="B25" t="s">
        <v>6</v>
      </c>
      <c r="C25" t="s">
        <v>108</v>
      </c>
      <c r="D25" t="s">
        <v>141</v>
      </c>
      <c r="E25" t="s">
        <v>586</v>
      </c>
      <c r="F25" t="s">
        <v>458</v>
      </c>
      <c r="G25" t="s">
        <v>1071</v>
      </c>
      <c r="H25" t="s">
        <v>978</v>
      </c>
      <c r="I25" t="s">
        <v>108</v>
      </c>
      <c r="J25" s="5" t="s">
        <v>2076</v>
      </c>
      <c r="K25" t="s">
        <v>1072</v>
      </c>
      <c r="L25" t="s">
        <v>654</v>
      </c>
      <c r="M25" t="s">
        <v>655</v>
      </c>
      <c r="N25" t="s">
        <v>1073</v>
      </c>
      <c r="O25" t="s">
        <v>1074</v>
      </c>
      <c r="P25" t="s">
        <v>1075</v>
      </c>
      <c r="Q25" t="s">
        <v>108</v>
      </c>
      <c r="R25" s="7" t="s">
        <v>2236</v>
      </c>
      <c r="U25" t="str">
        <f t="shared" si="0"/>
        <v>var CLG_0080042C=L.marker([49.8438962,4.532665],{icon:icon_CLG,bounceOnAdd: true, bounceOnAddOptions: {duration: 500, height: 100},bounceOnAddCallback: function() {console.log(*done*)}});CLG_0080042C.bindPopup('&lt;p align=center&gt; &lt;font size=2&gt;&lt;b&gt;&lt;u&gt;CLG DU BLANC MARAIS&lt;/b&gt;&lt;/u&gt;&lt;br&gt;&lt;br&gt;&lt;font size=1&gt;152 RUE DES BOUILLEAUX&lt;br&gt;08150&lt;b&gt; RIMOGNE&lt;/b&gt;&lt;br&gt;03.24.35.11.98&lt;br&gt;&lt;br&gt;&lt;br&gt;&lt;font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onClick=*parent.location=\'mailto:ce.0080042C@ac-reims.fr\'*&gt;&lt;br&gt;&lt;br&gt;&lt;a href=http://sepia.ac-reims.fr/clg-rimogne/-jomla-/ target=_blank &gt;Pour en savoir plus&lt;/a&gt;');CLG_0080042C.addTo(CLG);</v>
      </c>
    </row>
    <row r="26" spans="1:21" x14ac:dyDescent="0.25">
      <c r="A26" t="s">
        <v>144</v>
      </c>
      <c r="B26" t="s">
        <v>6</v>
      </c>
      <c r="C26" t="s">
        <v>142</v>
      </c>
      <c r="D26" t="s">
        <v>143</v>
      </c>
      <c r="E26" t="s">
        <v>586</v>
      </c>
      <c r="F26" t="s">
        <v>459</v>
      </c>
      <c r="G26" t="s">
        <v>1076</v>
      </c>
      <c r="H26" t="s">
        <v>972</v>
      </c>
      <c r="I26" t="s">
        <v>1077</v>
      </c>
      <c r="J26" s="5" t="s">
        <v>2077</v>
      </c>
      <c r="L26" t="s">
        <v>656</v>
      </c>
      <c r="M26" t="s">
        <v>657</v>
      </c>
      <c r="N26" t="s">
        <v>1078</v>
      </c>
      <c r="O26" t="s">
        <v>1079</v>
      </c>
      <c r="P26" t="s">
        <v>123</v>
      </c>
      <c r="Q26" t="s">
        <v>142</v>
      </c>
      <c r="R26" s="7" t="s">
        <v>2236</v>
      </c>
      <c r="U26" t="str">
        <f t="shared" si="0"/>
        <v>var CLG_0081098A=L.marker([49.9289594,4.5299354],{icon:icon_CLG,bounceOnAdd: true, bounceOnAddOptions: {duration: 500, height: 100},bounceOnAddCallback: function() {console.log(*done*)}});CLG_0081098A.bindPopup('&lt;p align=center&gt; &lt;font size=2&gt;&lt;b&gt;&lt;u&gt;CLG ANDRÉE VIÉNOT&lt;/b&gt;&lt;/u&gt;&lt;br&gt;&lt;br&gt;&lt;font size=1&gt;23 RUE DU 18 JUIN&lt;br&gt;08230&lt;b&gt; ROCROI&lt;/b&gt;&lt;br&gt;03.24.54.10.78&lt;br&gt;&lt;br&gt;&lt;br&gt;&lt;font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onClick=*parent.location=\'mailto:ce.0081098A@ac-reims.fr\'*&gt;&lt;br&gt;&lt;br&gt;&lt;a href= target=_blank &gt;Pour en savoir plus&lt;/a&gt;');CLG_0081098A.addTo(CLG);</v>
      </c>
    </row>
    <row r="27" spans="1:21" x14ac:dyDescent="0.25">
      <c r="A27" t="s">
        <v>146</v>
      </c>
      <c r="B27" t="s">
        <v>6</v>
      </c>
      <c r="C27" t="s">
        <v>12</v>
      </c>
      <c r="D27" t="s">
        <v>145</v>
      </c>
      <c r="E27" t="s">
        <v>586</v>
      </c>
      <c r="F27" t="s">
        <v>460</v>
      </c>
      <c r="G27" t="s">
        <v>1080</v>
      </c>
      <c r="H27" t="s">
        <v>961</v>
      </c>
      <c r="I27" t="s">
        <v>12</v>
      </c>
      <c r="J27" s="5" t="s">
        <v>2078</v>
      </c>
      <c r="K27" t="s">
        <v>1081</v>
      </c>
      <c r="L27" t="s">
        <v>658</v>
      </c>
      <c r="M27" t="s">
        <v>659</v>
      </c>
      <c r="N27" t="s">
        <v>1082</v>
      </c>
      <c r="O27" t="s">
        <v>1083</v>
      </c>
      <c r="P27" t="s">
        <v>1066</v>
      </c>
      <c r="Q27" t="s">
        <v>1997</v>
      </c>
      <c r="R27" s="7" t="s">
        <v>2236</v>
      </c>
      <c r="U27" t="str">
        <f t="shared" si="0"/>
        <v>var CLG_0080909V=L.marker([49.4901896,4.3649838],{icon:icon_CLG,bounceOnAdd: true, bounceOnAddOptions: {duration: 500, height: 100},bounceOnAddCallback: function() {console.log(*done*)}});CLG_0080909V.bindPopup('&lt;p align=center&gt; &lt;font size=2&gt;&lt;b&gt;&lt;u&gt;CLG VALLIERE&lt;/b&gt;&lt;/u&gt;&lt;br&gt;&lt;br&gt;&lt;font size=1&gt;771 RUE DE PERTHES&lt;br&gt;08300&lt;b&gt; SAULT LES RETHEL&lt;/b&gt;&lt;br&gt;03.24.38.44.51&lt;br&gt;&lt;br&gt;&lt;br&gt;&lt;font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onClick=*parent.location=\'mailto:ce.0080909V@ac-reims.fr\'*&gt;&lt;br&gt;&lt;br&gt;&lt;a href=http://sepia.ac-reims.fr/clg-sault-les-rethel/-joomla-/ target=_blank &gt;Pour en savoir plus&lt;/a&gt;');CLG_0080909V.addTo(CLG);</v>
      </c>
    </row>
    <row r="28" spans="1:21" x14ac:dyDescent="0.25">
      <c r="A28" t="s">
        <v>148</v>
      </c>
      <c r="B28" t="s">
        <v>6</v>
      </c>
      <c r="C28" t="s">
        <v>53</v>
      </c>
      <c r="D28" t="s">
        <v>54</v>
      </c>
      <c r="E28" t="s">
        <v>586</v>
      </c>
      <c r="F28" t="s">
        <v>462</v>
      </c>
      <c r="G28" t="s">
        <v>1084</v>
      </c>
      <c r="H28" t="s">
        <v>978</v>
      </c>
      <c r="I28" t="s">
        <v>53</v>
      </c>
      <c r="J28" s="5" t="s">
        <v>2079</v>
      </c>
      <c r="K28" t="s">
        <v>1085</v>
      </c>
      <c r="L28" t="s">
        <v>662</v>
      </c>
      <c r="M28" t="s">
        <v>663</v>
      </c>
      <c r="N28" t="s">
        <v>1086</v>
      </c>
      <c r="O28" t="s">
        <v>1087</v>
      </c>
      <c r="P28" t="s">
        <v>1088</v>
      </c>
      <c r="Q28" t="s">
        <v>53</v>
      </c>
      <c r="R28" s="7" t="s">
        <v>2236</v>
      </c>
      <c r="U28" t="str">
        <f t="shared" si="0"/>
        <v>var CLG_0080046G=L.marker([49.6995268,4.9527028],{icon:icon_CLG,bounceOnAdd: true, bounceOnAddOptions: {duration: 500, height: 100},bounceOnAddCallback: function() {console.log(*done*)}});CLG_0080046G.bindPopup('&lt;p align=center&gt; &lt;font size=2&gt;&lt;b&gt;&lt;u&gt;CLG ELISABETH DE NASSAU&lt;/b&gt;&lt;/u&gt;&lt;br&gt;&lt;br&gt;&lt;font size=1&gt;PLACE NASSAU&lt;br&gt;08200&lt;b&gt; SEDAN&lt;/b&gt;&lt;br&gt;03.24.27.05.76&lt;br&gt;&lt;br&gt;&lt;br&gt;&lt;font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onClick=*parent.location=\'mailto:ce.0080046G@ac-reims.fr\'*&gt;&lt;br&gt;&lt;br&gt;&lt;a href=http://xxi.ac-reims.fr/clg-Nassau target=_blank &gt;Pour en savoir plus&lt;/a&gt;');CLG_0080046G.addTo(CLG);</v>
      </c>
    </row>
    <row r="29" spans="1:21" x14ac:dyDescent="0.25">
      <c r="A29" t="s">
        <v>151</v>
      </c>
      <c r="B29" t="s">
        <v>6</v>
      </c>
      <c r="C29" t="s">
        <v>53</v>
      </c>
      <c r="D29" t="s">
        <v>54</v>
      </c>
      <c r="E29" t="s">
        <v>586</v>
      </c>
      <c r="F29" t="s">
        <v>465</v>
      </c>
      <c r="G29" t="s">
        <v>1089</v>
      </c>
      <c r="H29" t="s">
        <v>978</v>
      </c>
      <c r="I29" t="s">
        <v>53</v>
      </c>
      <c r="J29" s="5" t="s">
        <v>2080</v>
      </c>
      <c r="K29" t="s">
        <v>1090</v>
      </c>
      <c r="L29" t="s">
        <v>668</v>
      </c>
      <c r="M29" t="s">
        <v>669</v>
      </c>
      <c r="N29" t="s">
        <v>1091</v>
      </c>
      <c r="O29" t="s">
        <v>1092</v>
      </c>
      <c r="P29" t="s">
        <v>1088</v>
      </c>
      <c r="Q29" t="s">
        <v>53</v>
      </c>
      <c r="R29" s="7" t="s">
        <v>2236</v>
      </c>
      <c r="U29" t="str">
        <f t="shared" si="0"/>
        <v>var CLG_0080826E=L.marker([49.694299,4.9397976],{icon:icon_CLG,bounceOnAdd: true, bounceOnAddOptions: {duration: 500, height: 100},bounceOnAddCallback: function() {console.log(*done*)}});CLG_0080826E.bindPopup('&lt;p align=center&gt; &lt;font size=2&gt;&lt;b&gt;&lt;u&gt;CLG LE LAC&lt;/b&gt;&lt;/u&gt;&lt;br&gt;&lt;br&gt;&lt;font size=1&gt;BOULEVARD DE LATTRE DE TASSIGNY&lt;br&gt;08200&lt;b&gt; SEDAN&lt;/b&gt;&lt;br&gt;03.24.27.15.45&lt;br&gt;&lt;br&gt;&lt;br&gt;&lt;font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onClick=*parent.location=\'mailto:ce.0080826E@ac-reims.fr\'*&gt;&lt;br&gt;&lt;br&gt;&lt;a href=http://sepia.ac-reims.fr/clg-le-lac/-joomla-/ target=_blank &gt;Pour en savoir plus&lt;/a&gt;');CLG_0080826E.addTo(CLG);</v>
      </c>
    </row>
    <row r="30" spans="1:21" x14ac:dyDescent="0.25">
      <c r="A30" t="s">
        <v>152</v>
      </c>
      <c r="B30" t="s">
        <v>6</v>
      </c>
      <c r="C30" t="s">
        <v>53</v>
      </c>
      <c r="D30" t="s">
        <v>54</v>
      </c>
      <c r="E30" t="s">
        <v>586</v>
      </c>
      <c r="F30" t="s">
        <v>466</v>
      </c>
      <c r="G30" t="s">
        <v>1093</v>
      </c>
      <c r="H30" t="s">
        <v>978</v>
      </c>
      <c r="I30" t="s">
        <v>53</v>
      </c>
      <c r="J30" s="5" t="s">
        <v>2081</v>
      </c>
      <c r="K30" t="s">
        <v>1094</v>
      </c>
      <c r="L30" t="s">
        <v>670</v>
      </c>
      <c r="M30" t="s">
        <v>671</v>
      </c>
      <c r="N30" t="s">
        <v>1095</v>
      </c>
      <c r="O30" t="s">
        <v>1096</v>
      </c>
      <c r="P30" t="s">
        <v>1088</v>
      </c>
      <c r="Q30" t="s">
        <v>53</v>
      </c>
      <c r="R30" s="7" t="s">
        <v>2236</v>
      </c>
      <c r="U30" t="str">
        <f t="shared" si="0"/>
        <v>var CLG_0080910W=L.marker([49.6992311,4.9467024],{icon:icon_CLG,bounceOnAdd: true, bounceOnAddOptions: {duration: 500, height: 100},bounceOnAddCallback: function() {console.log(*done*)}});CLG_0080910W.bindPopup('&lt;p align=center&gt; &lt;font size=2&gt;&lt;b&gt;&lt;u&gt;CLG TURENNE&lt;/b&gt;&lt;/u&gt;&lt;br&gt;&lt;br&gt;&lt;font size=1&gt;21 PLACE CRUSSY&lt;br&gt;08200&lt;b&gt; SEDAN&lt;/b&gt;&lt;br&gt;03.24.29.06.23&lt;br&gt;&lt;br&gt;&lt;br&gt;&lt;font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onClick=*parent.location=\'mailto:ce.0080910W@ac-reims.fr\'*&gt;&lt;br&gt;&lt;br&gt;&lt;a href=www.clgturenne.fr target=_blank &gt;Pour en savoir plus&lt;/a&gt;');CLG_0080910W.addTo(CLG);</v>
      </c>
    </row>
    <row r="31" spans="1:21" x14ac:dyDescent="0.25">
      <c r="A31" t="s">
        <v>155</v>
      </c>
      <c r="B31" t="s">
        <v>6</v>
      </c>
      <c r="C31" t="s">
        <v>153</v>
      </c>
      <c r="D31" t="s">
        <v>154</v>
      </c>
      <c r="E31" t="s">
        <v>586</v>
      </c>
      <c r="F31" t="s">
        <v>467</v>
      </c>
      <c r="G31" t="s">
        <v>2246</v>
      </c>
      <c r="H31" t="s">
        <v>961</v>
      </c>
      <c r="I31" t="s">
        <v>1097</v>
      </c>
      <c r="J31" s="5" t="s">
        <v>2082</v>
      </c>
      <c r="K31" t="s">
        <v>1098</v>
      </c>
      <c r="L31" t="s">
        <v>672</v>
      </c>
      <c r="M31" t="s">
        <v>673</v>
      </c>
      <c r="N31" t="s">
        <v>1099</v>
      </c>
      <c r="O31" t="s">
        <v>2237</v>
      </c>
      <c r="P31" t="s">
        <v>1100</v>
      </c>
      <c r="Q31" t="s">
        <v>1998</v>
      </c>
      <c r="R31" s="7" t="s">
        <v>2236</v>
      </c>
      <c r="U31" t="str">
        <f t="shared" si="0"/>
        <v>var CLG_0081104G=L.marker([49.6987289,4.4199636],{icon:icon_CLG,bounceOnAdd: true, bounceOnAddOptions: {duration: 500, height: 100},bounceOnAddCallback: function() {console.log(*done*)}});CLG_0081104G.bindPopup('&lt;p align=center&gt; &lt;font size=2&gt;&lt;b&gt;&lt;u&gt;CLG SIGNY L\'ABBAYE&lt;/b&gt;&lt;/u&gt;&lt;br&gt;&lt;br&gt;&lt;font size=1&gt;11 RUE DE L\'ABBAYE&lt;br&gt;08460&lt;b&gt; SIGNY L ABBAYE&lt;/b&gt;&lt;br&gt;03.24.52.64.90&lt;br&gt;&lt;br&gt;&lt;br&gt;&lt;font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onClick=*parent.location=\'mailto:ce.0081104G@ac-reims.fr\'*&gt;&lt;br&gt;&lt;br&gt;&lt;a href=http://sepia.ac-reims.fr/clg-signy-abbaye/-joomla-/ target=_blank &gt;Pour en savoir plus&lt;/a&gt;');CLG_0081104G.addTo(CLG);</v>
      </c>
    </row>
    <row r="32" spans="1:21" x14ac:dyDescent="0.25">
      <c r="A32" t="s">
        <v>158</v>
      </c>
      <c r="B32" t="s">
        <v>6</v>
      </c>
      <c r="C32" t="s">
        <v>156</v>
      </c>
      <c r="D32" t="s">
        <v>157</v>
      </c>
      <c r="E32" t="s">
        <v>586</v>
      </c>
      <c r="F32" t="s">
        <v>159</v>
      </c>
      <c r="G32" t="s">
        <v>1101</v>
      </c>
      <c r="H32" t="s">
        <v>978</v>
      </c>
      <c r="I32" t="s">
        <v>1102</v>
      </c>
      <c r="J32" s="5" t="s">
        <v>2083</v>
      </c>
      <c r="K32" t="s">
        <v>1103</v>
      </c>
      <c r="L32" t="s">
        <v>674</v>
      </c>
      <c r="M32" t="s">
        <v>675</v>
      </c>
      <c r="N32" t="s">
        <v>1104</v>
      </c>
      <c r="O32" t="s">
        <v>2238</v>
      </c>
      <c r="P32" t="s">
        <v>1105</v>
      </c>
      <c r="Q32" t="s">
        <v>1999</v>
      </c>
      <c r="R32" s="7" t="s">
        <v>2236</v>
      </c>
      <c r="U32" t="str">
        <f t="shared" si="0"/>
        <v>var CLG_0081105H=L.marker([49.9052981,4.2845588],{icon:icon_CLG,bounceOnAdd: true, bounceOnAddOptions: {duration: 500, height: 100},bounceOnAddCallback: function() {console.log(*done*)}});CLG_0081105H.bindPopup('&lt;p align=center&gt; &lt;font size=2&gt;&lt;b&gt;&lt;u&gt;CLG MULTISITE SIGNY-LE-PETIT-LIART&lt;/b&gt;&lt;/u&gt;&lt;br&gt;&lt;br&gt;&lt;font size=1&gt;RUE L\'ESCAILLERE&lt;br&gt;08380&lt;b&gt; SIGNY LE PETIT&lt;/b&gt;&lt;br&gt;03.24.53.50.09&lt;br&gt;&lt;br&gt;&lt;br&gt;&lt;font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onClick=*parent.location=\'mailto:ce.0081105H@ac-reims.fr\'*&gt;&lt;br&gt;&lt;br&gt;&lt;a href=http://sepia.ac-reims.fr/clg-signy-liart/-joomla target=_blank &gt;Pour en savoir plus&lt;/a&gt;');CLG_0081105H.addTo(CLG);</v>
      </c>
    </row>
    <row r="33" spans="1:21" x14ac:dyDescent="0.25">
      <c r="A33" t="s">
        <v>161</v>
      </c>
      <c r="B33" t="s">
        <v>6</v>
      </c>
      <c r="C33" t="s">
        <v>91</v>
      </c>
      <c r="D33" t="s">
        <v>160</v>
      </c>
      <c r="E33" t="s">
        <v>586</v>
      </c>
      <c r="F33" t="s">
        <v>468</v>
      </c>
      <c r="G33" t="s">
        <v>1106</v>
      </c>
      <c r="H33" t="s">
        <v>978</v>
      </c>
      <c r="I33" t="s">
        <v>91</v>
      </c>
      <c r="J33" s="5" t="s">
        <v>2084</v>
      </c>
      <c r="L33" t="s">
        <v>676</v>
      </c>
      <c r="M33" t="s">
        <v>677</v>
      </c>
      <c r="N33" t="s">
        <v>1107</v>
      </c>
      <c r="O33" t="s">
        <v>1108</v>
      </c>
      <c r="P33" t="s">
        <v>993</v>
      </c>
      <c r="Q33" t="s">
        <v>2000</v>
      </c>
      <c r="R33" s="7" t="s">
        <v>2236</v>
      </c>
      <c r="U33" t="str">
        <f t="shared" si="0"/>
        <v>var CLG_0081001V=L.marker([49.7435162,4.7430065],{icon:icon_CLG,bounceOnAdd: true, bounceOnAddOptions: {duration: 500, height: 100},bounceOnAddCallback: function() {console.log(*done*)}});CLG_0081001V.bindPopup('&lt;p align=center&gt; &lt;font size=2&gt;&lt;b&gt;&lt;u&gt;CLG JULES LEROUX&lt;/b&gt;&lt;/u&gt;&lt;br&gt;&lt;br&gt;&lt;font size=1&gt;RUE JULES FERRY&lt;br&gt;08000&lt;b&gt; VILLERS SEMEUSE&lt;/b&gt;&lt;br&gt;03.24.58.13.38&lt;br&gt;&lt;br&gt;&lt;br&gt;&lt;font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onClick=*parent.location=\'mailto:ce.0081001V@ac-reims.fr\'*&gt;&lt;br&gt;&lt;br&gt;&lt;a href= target=_blank &gt;Pour en savoir plus&lt;/a&gt;');CLG_0081001V.addTo(CLG);</v>
      </c>
    </row>
    <row r="34" spans="1:21" x14ac:dyDescent="0.25">
      <c r="A34" t="s">
        <v>162</v>
      </c>
      <c r="B34" t="s">
        <v>6</v>
      </c>
      <c r="C34" t="s">
        <v>83</v>
      </c>
      <c r="D34" t="s">
        <v>163</v>
      </c>
      <c r="E34" t="s">
        <v>586</v>
      </c>
      <c r="F34" t="s">
        <v>469</v>
      </c>
      <c r="G34" t="s">
        <v>1109</v>
      </c>
      <c r="H34" t="s">
        <v>972</v>
      </c>
      <c r="I34" t="s">
        <v>83</v>
      </c>
      <c r="J34" s="5" t="s">
        <v>2085</v>
      </c>
      <c r="K34" t="s">
        <v>1110</v>
      </c>
      <c r="L34" t="s">
        <v>678</v>
      </c>
      <c r="M34" t="s">
        <v>679</v>
      </c>
      <c r="N34" t="s">
        <v>1111</v>
      </c>
      <c r="O34" t="s">
        <v>1112</v>
      </c>
      <c r="P34" t="s">
        <v>1113</v>
      </c>
      <c r="Q34" t="s">
        <v>2001</v>
      </c>
      <c r="R34" s="7" t="s">
        <v>2236</v>
      </c>
      <c r="U34" t="str">
        <f t="shared" si="0"/>
        <v>var CLG_0080052N=L.marker([50.0874677,4.7282222],{icon:icon_CLG,bounceOnAdd: true, bounceOnAddOptions: {duration: 500, height: 100},bounceOnAddCallback: function() {console.log(*done*)}});CLG_0080052N.bindPopup('&lt;p align=center&gt; &lt;font size=2&gt;&lt;b&gt;&lt;u&gt;CLG CHARLES BRUNEAU&lt;/b&gt;&lt;/u&gt;&lt;br&gt;&lt;br&gt;&lt;font size=1&gt;10 RUE DE LA CAMPAGNE&lt;br&gt;08320&lt;b&gt; VIREUX WALLERAND&lt;/b&gt;&lt;br&gt;03.24.41.62.35&lt;br&gt;&lt;br&gt;&lt;br&gt;&lt;font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plus&lt;/a&gt;');CLG_0080052N.addTo(CLG);</v>
      </c>
    </row>
    <row r="35" spans="1:21" x14ac:dyDescent="0.25">
      <c r="A35" t="s">
        <v>165</v>
      </c>
      <c r="B35" t="s">
        <v>6</v>
      </c>
      <c r="C35" t="s">
        <v>16</v>
      </c>
      <c r="D35" t="s">
        <v>17</v>
      </c>
      <c r="E35" t="s">
        <v>586</v>
      </c>
      <c r="F35" t="s">
        <v>471</v>
      </c>
      <c r="G35" t="s">
        <v>1114</v>
      </c>
      <c r="H35" t="s">
        <v>961</v>
      </c>
      <c r="I35" t="s">
        <v>1115</v>
      </c>
      <c r="J35" s="5" t="s">
        <v>2086</v>
      </c>
      <c r="K35" t="s">
        <v>1116</v>
      </c>
      <c r="L35" t="s">
        <v>682</v>
      </c>
      <c r="M35" t="s">
        <v>683</v>
      </c>
      <c r="N35" t="s">
        <v>1117</v>
      </c>
      <c r="O35" t="s">
        <v>1118</v>
      </c>
      <c r="P35" t="s">
        <v>1119</v>
      </c>
      <c r="Q35" t="s">
        <v>16</v>
      </c>
      <c r="R35" s="7" t="s">
        <v>2236</v>
      </c>
      <c r="U35" t="str">
        <f t="shared" si="0"/>
        <v>var CLG_0081097Z=L.marker([49.403521,4.6957694],{icon:icon_CLG,bounceOnAdd: true, bounceOnAddOptions: {duration: 500, height: 100},bounceOnAddCallback: function() {console.log(*done*)}});CLG_0081097Z.bindPopup('&lt;p align=center&gt; &lt;font size=2&gt;&lt;b&gt;&lt;u&gt;CLG PAUL DROUOT&lt;/b&gt;&lt;/u&gt;&lt;br&gt;&lt;br&gt;&lt;font size=1&gt;RUE DE LA FUSION&lt;br&gt;08400&lt;b&gt; VOUZIERS&lt;/b&gt;&lt;br&gt;03.24.71.15.79&lt;br&gt;&lt;br&gt;&lt;br&gt;&lt;font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onClick=*parent.location=\'mailto:ce.0081097Z@ac-reims.fr\'*&gt;&lt;br&gt;&lt;br&gt;&lt;a href=https://sepia.ac-reims.fr/clg-vouziers/-joomla-/ target=_blank &gt;Pour en savoir plus&lt;/a&gt;');CLG_0081097Z.addTo(CLG);</v>
      </c>
    </row>
    <row r="36" spans="1:21" x14ac:dyDescent="0.25">
      <c r="A36" t="s">
        <v>168</v>
      </c>
      <c r="B36" t="s">
        <v>6</v>
      </c>
      <c r="C36" t="s">
        <v>166</v>
      </c>
      <c r="D36" t="s">
        <v>167</v>
      </c>
      <c r="E36" t="s">
        <v>586</v>
      </c>
      <c r="F36" t="s">
        <v>474</v>
      </c>
      <c r="G36" t="s">
        <v>1120</v>
      </c>
      <c r="H36" t="s">
        <v>978</v>
      </c>
      <c r="I36" t="s">
        <v>1121</v>
      </c>
      <c r="J36" s="5" t="s">
        <v>2087</v>
      </c>
      <c r="K36" t="s">
        <v>1122</v>
      </c>
      <c r="L36" t="s">
        <v>684</v>
      </c>
      <c r="M36" t="s">
        <v>685</v>
      </c>
      <c r="N36" t="s">
        <v>1123</v>
      </c>
      <c r="O36" t="s">
        <v>1124</v>
      </c>
      <c r="P36" t="s">
        <v>132</v>
      </c>
      <c r="Q36" t="s">
        <v>166</v>
      </c>
      <c r="R36" s="7" t="s">
        <v>2236</v>
      </c>
      <c r="U36" t="str">
        <f t="shared" si="0"/>
        <v>var CLG_0080839U=L.marker([49.736173,4.8576174],{icon:icon_CLG,bounceOnAdd: true, bounceOnAddOptions: {duration: 500, height: 100},bounceOnAddCallback: function() {console.log(*done*)}});CLG_0080839U.bindPopup('&lt;p align=center&gt; &lt;font size=2&gt;&lt;b&gt;&lt;u&gt;CLG PASTEUR&lt;/b&gt;&lt;/u&gt;&lt;br&gt;&lt;br&gt;&lt;font size=1&gt;3 RUE PASTEUR&lt;br&gt;08330&lt;b&gt; VRIGNE AUX BOIS&lt;/b&gt;&lt;br&gt;03.24.52.23.62&lt;br&gt;&lt;br&gt;&lt;br&gt;&lt;font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onClick=*parent.location=\'mailto:ce.0080839U@ac-reims.fr\'*&gt;&lt;br&gt;&lt;br&gt;&lt;a href=http://sepia.ac-reims.fr/clg-vrigne/-wp-/ target=_blank &gt;Pour en savoir plus&lt;/a&gt;');CLG_0080839U.addTo(CLG);</v>
      </c>
    </row>
    <row r="37" spans="1:21" x14ac:dyDescent="0.25">
      <c r="A37" t="s">
        <v>171</v>
      </c>
      <c r="B37" t="s">
        <v>18</v>
      </c>
      <c r="C37" t="s">
        <v>169</v>
      </c>
      <c r="D37" t="s">
        <v>170</v>
      </c>
      <c r="E37" t="s">
        <v>586</v>
      </c>
      <c r="F37" t="s">
        <v>475</v>
      </c>
      <c r="G37" t="s">
        <v>2247</v>
      </c>
      <c r="H37" t="s">
        <v>21</v>
      </c>
      <c r="I37" t="s">
        <v>1125</v>
      </c>
      <c r="J37" s="5" t="s">
        <v>2088</v>
      </c>
      <c r="L37" t="s">
        <v>686</v>
      </c>
      <c r="M37" t="s">
        <v>687</v>
      </c>
      <c r="N37" t="s">
        <v>1126</v>
      </c>
      <c r="O37" t="s">
        <v>1127</v>
      </c>
      <c r="P37" t="s">
        <v>1128</v>
      </c>
      <c r="Q37" t="s">
        <v>2002</v>
      </c>
      <c r="R37" s="7" t="s">
        <v>2236</v>
      </c>
      <c r="U37" t="str">
        <f t="shared" si="0"/>
        <v>var CLG_0100806X=L.marker([48.2224321,3.7423856],{icon:icon_CLG,bounceOnAdd: true, bounceOnAddOptions: {duration: 500, height: 100},bounceOnAddCallback: function() {console.log(*done*)}});CLG_0100806X.bindPopup('&lt;p align=center&gt; &lt;font size=2&gt;&lt;b&gt;&lt;u&gt;CLG D\'OTHE ET VANNE&lt;/b&gt;&lt;/u&gt;&lt;br&gt;&lt;br&gt;&lt;font size=1&gt;8 RUE DE NERESHEIM&lt;br&gt;10160&lt;b&gt; AIX VILLEMAUR PALIS&lt;/b&gt;&lt;br&gt;03.25.46.71.03&lt;br&gt;&lt;br&gt;&lt;br&gt;&lt;font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onClick=*parent.location=\'mailto:ce.0100806X@ac-reims.fr\'*&gt;&lt;br&gt;&lt;br&gt;&lt;a href= target=_blank &gt;Pour en savoir plus&lt;/a&gt;');CLG_0100806X.addTo(CLG);</v>
      </c>
    </row>
    <row r="38" spans="1:21" x14ac:dyDescent="0.25">
      <c r="A38" t="s">
        <v>172</v>
      </c>
      <c r="B38" t="s">
        <v>18</v>
      </c>
      <c r="C38" t="s">
        <v>19</v>
      </c>
      <c r="D38" t="s">
        <v>20</v>
      </c>
      <c r="E38" t="s">
        <v>586</v>
      </c>
      <c r="F38" t="s">
        <v>476</v>
      </c>
      <c r="G38" t="s">
        <v>1129</v>
      </c>
      <c r="H38" t="s">
        <v>21</v>
      </c>
      <c r="I38" t="s">
        <v>1130</v>
      </c>
      <c r="J38" s="5" t="s">
        <v>2089</v>
      </c>
      <c r="K38" t="s">
        <v>1131</v>
      </c>
      <c r="L38" t="s">
        <v>688</v>
      </c>
      <c r="M38" t="s">
        <v>689</v>
      </c>
      <c r="N38" t="s">
        <v>1132</v>
      </c>
      <c r="O38" t="s">
        <v>1133</v>
      </c>
      <c r="P38" t="s">
        <v>1134</v>
      </c>
      <c r="Q38" t="s">
        <v>2003</v>
      </c>
      <c r="R38" s="7" t="s">
        <v>2236</v>
      </c>
      <c r="U38" t="str">
        <f t="shared" si="0"/>
        <v>var CLG_0100665U=L.marker([48.5343138,4.1546268],{icon:icon_CLG,bounceOnAdd: true, bounceOnAddOptions: {duration: 500, height: 100},bounceOnAddCallback: function() {console.log(*done*)}});CLG_0100665U.bindPopup('&lt;p align=center&gt; &lt;font size=2&gt;&lt;b&gt;&lt;u&gt;CLG DE LA VOIE CHATELAINE&lt;/b&gt;&lt;/u&gt;&lt;br&gt;&lt;br&gt;&lt;font size=1&gt;13 RUE DE BRIENNE&lt;br&gt;10700&lt;b&gt; ARCIS SUR AUBE&lt;/b&gt;&lt;br&gt;03.25.37.85.52&lt;br&gt;&lt;br&gt;&lt;br&gt;&lt;font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onClick=*parent.location=\'mailto:ce.0100665U@ac-reims.fr\'*&gt;&lt;br&gt;&lt;br&gt;&lt;a href=sepia.ac-reims.fr/clg-arcis target=_blank &gt;Pour en savoir plus&lt;/a&gt;');CLG_0100665U.addTo(CLG);</v>
      </c>
    </row>
    <row r="39" spans="1:21" x14ac:dyDescent="0.25">
      <c r="A39" t="s">
        <v>175</v>
      </c>
      <c r="B39" t="s">
        <v>18</v>
      </c>
      <c r="C39" t="s">
        <v>55</v>
      </c>
      <c r="D39" t="s">
        <v>56</v>
      </c>
      <c r="E39" t="s">
        <v>586</v>
      </c>
      <c r="F39" t="s">
        <v>477</v>
      </c>
      <c r="G39" t="s">
        <v>1135</v>
      </c>
      <c r="H39" t="s">
        <v>21</v>
      </c>
      <c r="I39" t="s">
        <v>1136</v>
      </c>
      <c r="J39" s="5" t="s">
        <v>2090</v>
      </c>
      <c r="L39" t="s">
        <v>690</v>
      </c>
      <c r="M39" t="s">
        <v>691</v>
      </c>
      <c r="N39" t="s">
        <v>1137</v>
      </c>
      <c r="O39" t="s">
        <v>1138</v>
      </c>
      <c r="P39" t="s">
        <v>1139</v>
      </c>
      <c r="Q39" t="s">
        <v>2004</v>
      </c>
      <c r="R39" s="7" t="s">
        <v>2236</v>
      </c>
      <c r="U39" t="str">
        <f t="shared" si="0"/>
        <v>var CLG_0100902B=L.marker([48.2281029,4.7052908],{icon:icon_CLG,bounceOnAdd: true, bounceOnAddOptions: {duration: 500, height: 100},bounceOnAddCallback: function() {console.log(*done*)}});CLG_0100902B.bindPopup('&lt;p align=center&gt; &lt;font size=2&gt;&lt;b&gt;&lt;u&gt;CLG GASTON BACHELARD&lt;/b&gt;&lt;/u&gt;&lt;br&gt;&lt;br&gt;&lt;font size=1&gt;33 RUE GASTON BACHELARD&lt;br&gt;10200&lt;b&gt; BAR SUR AUBE&lt;/b&gt;&lt;br&gt;03.25.92.35.35&lt;br&gt;&lt;br&gt;&lt;br&gt;&lt;font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onClick=*parent.location=\'mailto:ce.0100902B@ac-reims.fr\'*&gt;&lt;br&gt;&lt;br&gt;&lt;a href= target=_blank &gt;Pour en savoir plus&lt;/a&gt;');CLG_0100902B.addTo(CLG);</v>
      </c>
    </row>
    <row r="40" spans="1:21" x14ac:dyDescent="0.25">
      <c r="A40" t="s">
        <v>177</v>
      </c>
      <c r="B40" t="s">
        <v>18</v>
      </c>
      <c r="C40" t="s">
        <v>22</v>
      </c>
      <c r="D40" t="s">
        <v>23</v>
      </c>
      <c r="E40" t="s">
        <v>586</v>
      </c>
      <c r="F40" t="s">
        <v>479</v>
      </c>
      <c r="G40" t="s">
        <v>1140</v>
      </c>
      <c r="H40" t="s">
        <v>21</v>
      </c>
      <c r="I40" t="s">
        <v>1141</v>
      </c>
      <c r="J40" s="5" t="s">
        <v>2091</v>
      </c>
      <c r="K40" t="s">
        <v>1142</v>
      </c>
      <c r="L40" t="s">
        <v>694</v>
      </c>
      <c r="M40" t="s">
        <v>695</v>
      </c>
      <c r="N40" t="s">
        <v>1143</v>
      </c>
      <c r="O40" t="s">
        <v>1144</v>
      </c>
      <c r="P40" t="s">
        <v>187</v>
      </c>
      <c r="Q40" t="s">
        <v>2005</v>
      </c>
      <c r="R40" s="7" t="s">
        <v>2236</v>
      </c>
      <c r="U40" t="str">
        <f t="shared" si="0"/>
        <v>var CLG_0100005B=L.marker([48.1136357,4.3776963],{icon:icon_CLG,bounceOnAdd: true, bounceOnAddOptions: {duration: 500, height: 100},bounceOnAddCallback: function() {console.log(*done*)}});CLG_0100005B.bindPopup('&lt;p align=center&gt; &lt;font size=2&gt;&lt;b&gt;&lt;u&gt;CLG PAUL PORTIER&lt;/b&gt;&lt;/u&gt;&lt;br&gt;&lt;br&gt;&lt;font size=1&gt;2 RUE DU 14 JUILLET&lt;br&gt;10110&lt;b&gt; BAR SUR SEINE&lt;/b&gt;&lt;br&gt;03.25.29.80.13&lt;br&gt;&lt;br&gt;&lt;br&gt;&lt;font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onClick=*parent.location=\'mailto:ce.0100005B@ac-reims.fr\'*&gt;&lt;br&gt;&lt;br&gt;&lt;a href=http://www.college-paul-portier.fr target=_blank &gt;Pour en savoir plus&lt;/a&gt;');CLG_0100005B.addTo(CLG);</v>
      </c>
    </row>
    <row r="41" spans="1:21" x14ac:dyDescent="0.25">
      <c r="A41" t="s">
        <v>179</v>
      </c>
      <c r="B41" t="s">
        <v>18</v>
      </c>
      <c r="C41" t="s">
        <v>25</v>
      </c>
      <c r="D41" t="s">
        <v>178</v>
      </c>
      <c r="E41" t="s">
        <v>586</v>
      </c>
      <c r="F41" t="s">
        <v>480</v>
      </c>
      <c r="G41" t="s">
        <v>1145</v>
      </c>
      <c r="H41" t="s">
        <v>21</v>
      </c>
      <c r="I41" t="s">
        <v>25</v>
      </c>
      <c r="J41" s="5" t="s">
        <v>2092</v>
      </c>
      <c r="K41" t="s">
        <v>1146</v>
      </c>
      <c r="L41" t="s">
        <v>696</v>
      </c>
      <c r="M41" t="s">
        <v>697</v>
      </c>
      <c r="N41" t="s">
        <v>1147</v>
      </c>
      <c r="O41" t="s">
        <v>1148</v>
      </c>
      <c r="P41" t="s">
        <v>213</v>
      </c>
      <c r="Q41" t="s">
        <v>25</v>
      </c>
      <c r="R41" s="7" t="s">
        <v>2236</v>
      </c>
      <c r="U41" t="str">
        <f t="shared" si="0"/>
        <v>var CLG_0100765C=L.marker([48.1911644,3.9907696],{icon:icon_CLG,bounceOnAdd: true, bounceOnAddOptions: {duration: 500, height: 100},bounceOnAddCallback: function() {console.log(*done*)}});CLG_0100765C.bindPopup('&lt;p align=center&gt; &lt;font size=2&gt;&lt;b&gt;&lt;u&gt;CLG MAX HUTIN&lt;/b&gt;&lt;/u&gt;&lt;br&gt;&lt;br&gt;&lt;font size=1&gt;40 RUE DU BOIS&lt;br&gt;10320&lt;b&gt; BOUILLY&lt;/b&gt;&lt;br&gt;03.25.40.20.14&lt;br&gt;&lt;br&gt;&lt;br&gt;&lt;font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onClick=*parent.location=\'mailto:ce.0100765C@ac-reims.fr\'*&gt;&lt;br&gt;&lt;br&gt;&lt;a href=http://sepia.ac-reims.fr/clg-bouilly/-spip-/ target=_blank &gt;Pour en savoir plus&lt;/a&gt;');CLG_0100765C.addTo(CLG);</v>
      </c>
    </row>
    <row r="42" spans="1:21" x14ac:dyDescent="0.25">
      <c r="A42" t="s">
        <v>182</v>
      </c>
      <c r="B42" t="s">
        <v>18</v>
      </c>
      <c r="C42" t="s">
        <v>181</v>
      </c>
      <c r="D42" t="s">
        <v>183</v>
      </c>
      <c r="E42" t="s">
        <v>586</v>
      </c>
      <c r="F42" t="s">
        <v>481</v>
      </c>
      <c r="G42" t="s">
        <v>1149</v>
      </c>
      <c r="H42" t="s">
        <v>21</v>
      </c>
      <c r="I42" t="s">
        <v>1150</v>
      </c>
      <c r="J42" s="5" t="s">
        <v>2093</v>
      </c>
      <c r="K42" t="s">
        <v>1151</v>
      </c>
      <c r="L42" t="s">
        <v>698</v>
      </c>
      <c r="M42" t="s">
        <v>699</v>
      </c>
      <c r="N42" t="s">
        <v>1152</v>
      </c>
      <c r="O42" t="s">
        <v>1153</v>
      </c>
      <c r="P42" t="s">
        <v>1154</v>
      </c>
      <c r="Q42" t="s">
        <v>2006</v>
      </c>
      <c r="R42" s="7" t="s">
        <v>2236</v>
      </c>
      <c r="U42" t="str">
        <f t="shared" si="0"/>
        <v>var CLG_0100007D=L.marker([48.3854302,4.5251354],{icon:icon_CLG,bounceOnAdd: true, bounceOnAddOptions: {duration: 500, height: 100},bounceOnAddCallback: function() {console.log(*done*)}});CLG_0100007D.bindPopup('&lt;p align=center&gt; &lt;font size=2&gt;&lt;b&gt;&lt;u&gt;CLG JULIEN REGNIER&lt;/b&gt;&lt;/u&gt;&lt;br&gt;&lt;br&gt;&lt;font size=1&gt;13 RUE J REGNIER&lt;br&gt;10500&lt;b&gt; BRIENNE LE CHATEAU&lt;/b&gt;&lt;br&gt;03.25.92.82.01&lt;br&gt;&lt;br&gt;&lt;br&gt;&lt;font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onClick=*parent.location=\'mailto:ce.0100007D@ac-reims.fr\'*&gt;&lt;br&gt;&lt;br&gt;&lt;a href=xxi.ac-reims.fr/clg-brienne/ target=_blank &gt;Pour en savoir plus&lt;/a&gt;');CLG_0100007D.addTo(CLG);</v>
      </c>
    </row>
    <row r="43" spans="1:21" x14ac:dyDescent="0.25">
      <c r="A43" t="s">
        <v>184</v>
      </c>
      <c r="B43" t="s">
        <v>18</v>
      </c>
      <c r="C43" t="s">
        <v>24</v>
      </c>
      <c r="D43" t="s">
        <v>185</v>
      </c>
      <c r="E43" t="s">
        <v>586</v>
      </c>
      <c r="F43" t="s">
        <v>482</v>
      </c>
      <c r="G43" t="s">
        <v>1155</v>
      </c>
      <c r="H43" t="s">
        <v>21</v>
      </c>
      <c r="I43" t="s">
        <v>24</v>
      </c>
      <c r="J43" s="5" t="s">
        <v>2094</v>
      </c>
      <c r="K43" t="s">
        <v>1156</v>
      </c>
      <c r="L43" t="s">
        <v>700</v>
      </c>
      <c r="M43" t="s">
        <v>701</v>
      </c>
      <c r="N43" t="s">
        <v>1157</v>
      </c>
      <c r="O43" t="s">
        <v>1158</v>
      </c>
      <c r="P43" t="s">
        <v>197</v>
      </c>
      <c r="Q43" t="s">
        <v>24</v>
      </c>
      <c r="R43" s="7" t="s">
        <v>2236</v>
      </c>
      <c r="U43" t="str">
        <f t="shared" si="0"/>
        <v>var CLG_0100008E=L.marker([48.0590638,4.1444084],{icon:icon_CLG,bounceOnAdd: true, bounceOnAddOptions: {duration: 500, height: 100},bounceOnAddCallback: function() {console.log(*done*)}});CLG_0100008E.bindPopup('&lt;p align=center&gt; &lt;font size=2&gt;&lt;b&gt;&lt;u&gt;CLG AMADIS JAMYN&lt;/b&gt;&lt;/u&gt;&lt;br&gt;&lt;br&gt;&lt;font size=1&gt;19 RUE DE LA CORDELIERE&lt;br&gt;10210&lt;b&gt; CHAOURCE&lt;/b&gt;&lt;br&gt;03.25.40.11.13&lt;br&gt;&lt;br&gt;&lt;br&gt;&lt;font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onClick=*parent.location=\'mailto:ce.0100008E@ac-reims.fr\'*&gt;&lt;br&gt;&lt;br&gt;&lt;a href=www.college-chaource.fr target=_blank &gt;Pour en savoir plus&lt;/a&gt;');CLG_0100008E.addTo(CLG);</v>
      </c>
    </row>
    <row r="44" spans="1:21" x14ac:dyDescent="0.25">
      <c r="A44" t="s">
        <v>189</v>
      </c>
      <c r="B44" t="s">
        <v>18</v>
      </c>
      <c r="C44" t="s">
        <v>57</v>
      </c>
      <c r="D44" t="s">
        <v>58</v>
      </c>
      <c r="E44" t="s">
        <v>586</v>
      </c>
      <c r="F44" t="s">
        <v>483</v>
      </c>
      <c r="G44" t="s">
        <v>1159</v>
      </c>
      <c r="H44" t="s">
        <v>21</v>
      </c>
      <c r="I44" t="s">
        <v>57</v>
      </c>
      <c r="J44" s="5" t="s">
        <v>2095</v>
      </c>
      <c r="L44" t="s">
        <v>702</v>
      </c>
      <c r="M44" t="s">
        <v>703</v>
      </c>
      <c r="N44" t="s">
        <v>1160</v>
      </c>
      <c r="O44" t="s">
        <v>1161</v>
      </c>
      <c r="P44" t="s">
        <v>1162</v>
      </c>
      <c r="Q44" t="s">
        <v>2007</v>
      </c>
      <c r="R44" s="7" t="s">
        <v>2236</v>
      </c>
      <c r="U44" t="str">
        <f t="shared" si="0"/>
        <v>var CLG_0100010G=L.marker([48.0423408,3.9117406],{icon:icon_CLG,bounceOnAdd: true, bounceOnAddOptions: {duration: 500, height: 100},bounceOnAddCallback: function() {console.log(*done*)}});CLG_0100010G.bindPopup('&lt;p align=center&gt; &lt;font size=2&gt;&lt;b&gt;&lt;u&gt;CLG EUGENE BELGRAND&lt;/b&gt;&lt;/u&gt;&lt;br&gt;&lt;br&gt;&lt;font size=1&gt;RUE DENFERT ROCHEREAU&lt;br&gt;10130&lt;b&gt; ERVY LE CHATEL&lt;/b&gt;&lt;br&gt;03.25.70.52.22&lt;br&gt;&lt;br&gt;&lt;br&gt;&lt;font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onClick=*parent.location=\'mailto:ce.0100010G@ac-reims.fr\'*&gt;&lt;br&gt;&lt;br&gt;&lt;a href= target=_blank &gt;Pour en savoir plus&lt;/a&gt;');CLG_0100010G.addTo(CLG);</v>
      </c>
    </row>
    <row r="45" spans="1:21" x14ac:dyDescent="0.25">
      <c r="A45" t="s">
        <v>193</v>
      </c>
      <c r="B45" t="s">
        <v>18</v>
      </c>
      <c r="C45" t="s">
        <v>192</v>
      </c>
      <c r="D45" t="s">
        <v>194</v>
      </c>
      <c r="E45" t="s">
        <v>586</v>
      </c>
      <c r="F45" t="s">
        <v>484</v>
      </c>
      <c r="G45" t="s">
        <v>1163</v>
      </c>
      <c r="H45" t="s">
        <v>21</v>
      </c>
      <c r="I45" t="s">
        <v>21</v>
      </c>
      <c r="J45" s="5" t="s">
        <v>2096</v>
      </c>
      <c r="K45" t="s">
        <v>1164</v>
      </c>
      <c r="L45" t="s">
        <v>704</v>
      </c>
      <c r="M45" t="s">
        <v>705</v>
      </c>
      <c r="N45" t="s">
        <v>1165</v>
      </c>
      <c r="O45" t="s">
        <v>1166</v>
      </c>
      <c r="P45" t="s">
        <v>1167</v>
      </c>
      <c r="Q45" t="s">
        <v>2008</v>
      </c>
      <c r="R45" s="7" t="s">
        <v>2236</v>
      </c>
      <c r="U45" t="str">
        <f t="shared" si="0"/>
        <v>var CLG_0100009F=L.marker([48.3106551,4.0399133],{icon:icon_CLG,bounceOnAdd: true, bounceOnAddOptions: {duration: 500, height: 100},bounceOnAddCallback: function() {console.log(*done*)}});CLG_0100009F.bindPopup('&lt;p align=center&gt; &lt;font size=2&gt;&lt;b&gt;&lt;u&gt;CLG ALBERT CAMUS&lt;/b&gt;&lt;/u&gt;&lt;br&gt;&lt;br&gt;&lt;font size=1&gt;46 AVENUE JEAN JAURES&lt;br&gt;10602&lt;b&gt; LA CHAPELLE ST LUC CEDEX&lt;/b&gt;&lt;br&gt;03.25.82.66.70&lt;br&gt;&lt;br&gt;&lt;br&gt;&lt;font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onClick=*parent.location=\'mailto:ce.0100009F@ac-reims.fr\'*&gt;&lt;br&gt;&lt;br&gt;&lt;a href=http://site.camus.free.fr/ target=_blank &gt;Pour en savoir plus&lt;/a&gt;');CLG_0100009F.addTo(CLG);</v>
      </c>
    </row>
    <row r="46" spans="1:21" x14ac:dyDescent="0.25">
      <c r="A46" t="s">
        <v>195</v>
      </c>
      <c r="B46" t="s">
        <v>18</v>
      </c>
      <c r="C46" t="s">
        <v>192</v>
      </c>
      <c r="D46" t="s">
        <v>194</v>
      </c>
      <c r="E46" t="s">
        <v>586</v>
      </c>
      <c r="F46" t="s">
        <v>438</v>
      </c>
      <c r="G46" t="s">
        <v>1168</v>
      </c>
      <c r="H46" t="s">
        <v>21</v>
      </c>
      <c r="I46" t="s">
        <v>21</v>
      </c>
      <c r="J46" s="5" t="s">
        <v>2097</v>
      </c>
      <c r="L46" t="s">
        <v>706</v>
      </c>
      <c r="M46" t="s">
        <v>707</v>
      </c>
      <c r="N46" t="s">
        <v>1169</v>
      </c>
      <c r="O46" t="s">
        <v>1170</v>
      </c>
      <c r="P46" t="s">
        <v>1171</v>
      </c>
      <c r="Q46" t="s">
        <v>2008</v>
      </c>
      <c r="R46" s="7" t="s">
        <v>2236</v>
      </c>
      <c r="U46" t="str">
        <f t="shared" si="0"/>
        <v>var CLG_0100807Y=L.marker([48.3045476,4.0338179],{icon:icon_CLG,bounceOnAdd: true, bounceOnAddOptions: {duration: 500, height: 100},bounceOnAddCallback: function() {console.log(*done*)}});CLG_0100807Y.bindPopup('&lt;p align=center&gt; &lt;font size=2&gt;&lt;b&gt;&lt;u&gt;CLG PIERRE BROSSOLETTE&lt;/b&gt;&lt;/u&gt;&lt;br&gt;&lt;br&gt;&lt;font size=1&gt;116 RUE DU GENERAL SARRAIL&lt;br&gt;10601&lt;b&gt; LA CHAPELLE ST LUC CEDEX&lt;/b&gt;&lt;br&gt;03.25.79.44.98&lt;br&gt;&lt;br&gt;&lt;br&gt;&lt;font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onClick=*parent.location=\'mailto:ce.0100807Y@ac-reims.fr\'*&gt;&lt;br&gt;&lt;br&gt;&lt;a href= target=_blank &gt;Pour en savoir plus&lt;/a&gt;');CLG_0100807Y.addTo(CLG);</v>
      </c>
    </row>
    <row r="47" spans="1:21" x14ac:dyDescent="0.25">
      <c r="A47" t="s">
        <v>196</v>
      </c>
      <c r="B47" t="s">
        <v>18</v>
      </c>
      <c r="C47" t="s">
        <v>73</v>
      </c>
      <c r="D47" t="s">
        <v>74</v>
      </c>
      <c r="E47" t="s">
        <v>586</v>
      </c>
      <c r="F47" t="s">
        <v>486</v>
      </c>
      <c r="G47" t="s">
        <v>1172</v>
      </c>
      <c r="H47" t="s">
        <v>21</v>
      </c>
      <c r="I47" t="s">
        <v>1173</v>
      </c>
      <c r="J47" s="5" t="s">
        <v>2098</v>
      </c>
      <c r="L47" t="s">
        <v>708</v>
      </c>
      <c r="M47" t="s">
        <v>709</v>
      </c>
      <c r="N47" t="s">
        <v>1174</v>
      </c>
      <c r="O47" t="s">
        <v>1175</v>
      </c>
      <c r="P47" t="s">
        <v>207</v>
      </c>
      <c r="Q47" t="s">
        <v>2009</v>
      </c>
      <c r="R47" s="7" t="s">
        <v>2236</v>
      </c>
      <c r="U47" t="str">
        <f t="shared" si="0"/>
        <v>var CLG_0100033G=L.marker([48.260319,4.2543186],{icon:icon_CLG,bounceOnAdd: true, bounceOnAddOptions: {duration: 500, height: 100},bounceOnAddCallback: function() {console.log(*done*)}});CLG_0100033G.bindPopup('&lt;p align=center&gt; &lt;font size=2&gt;&lt;b&gt;&lt;u&gt;CLG CHARLES DELAUNAY&lt;/b&gt;&lt;/u&gt;&lt;br&gt;&lt;br&gt;&lt;font size=1&gt;29 RUE CHARLES DELAUNAY&lt;br&gt;10270&lt;b&gt; LUSIGNY SUR BARSE&lt;/b&gt;&lt;br&gt;03.25.43.84.20&lt;br&gt;&lt;br&gt;&lt;br&gt;&lt;font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onClick=*parent.location=\'mailto:ce.0100033G@ac-reims.fr\'*&gt;&lt;br&gt;&lt;br&gt;&lt;a href= target=_blank &gt;Pour en savoir plus&lt;/a&gt;');CLG_0100033G.addTo(CLG);</v>
      </c>
    </row>
    <row r="48" spans="1:21" x14ac:dyDescent="0.25">
      <c r="A48" t="s">
        <v>199</v>
      </c>
      <c r="B48" t="s">
        <v>18</v>
      </c>
      <c r="C48" t="s">
        <v>188</v>
      </c>
      <c r="D48" t="s">
        <v>200</v>
      </c>
      <c r="E48" t="s">
        <v>586</v>
      </c>
      <c r="F48" t="s">
        <v>456</v>
      </c>
      <c r="G48" t="s">
        <v>1176</v>
      </c>
      <c r="H48" t="s">
        <v>1177</v>
      </c>
      <c r="I48" t="s">
        <v>188</v>
      </c>
      <c r="J48" s="5" t="s">
        <v>2099</v>
      </c>
      <c r="L48" t="s">
        <v>710</v>
      </c>
      <c r="M48" t="s">
        <v>711</v>
      </c>
      <c r="N48" t="s">
        <v>1178</v>
      </c>
      <c r="O48" t="s">
        <v>1179</v>
      </c>
      <c r="P48" t="s">
        <v>226</v>
      </c>
      <c r="Q48" t="s">
        <v>2010</v>
      </c>
      <c r="R48" s="7" t="s">
        <v>2236</v>
      </c>
      <c r="U48" t="str">
        <f t="shared" si="0"/>
        <v>var CLG_0100011H=L.marker([48.3985707,3.7321574],{icon:icon_CLG,bounceOnAdd: true, bounceOnAddOptions: {duration: 500, height: 100},bounceOnAddCallback: function() {console.log(*done*)}});CLG_0100011H.bindPopup('&lt;p align=center&gt; &lt;font size=2&gt;&lt;b&gt;&lt;u&gt;CLG JEAN MOULIN&lt;/b&gt;&lt;/u&gt;&lt;br&gt;&lt;br&gt;&lt;font size=1&gt;11 RUE JEAN MOULIN&lt;br&gt;10350&lt;b&gt; MARIGNY LE CHATEL&lt;/b&gt;&lt;br&gt;03.25.21.51.87&lt;br&gt;&lt;br&gt;&lt;br&gt;&lt;font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onClick=*parent.location=\'mailto:ce.0100011H@ac-reims.fr\'*&gt;&lt;br&gt;&lt;br&gt;&lt;a href= target=_blank &gt;Pour en savoir plus&lt;/a&gt;');CLG_0100011H.addTo(CLG);</v>
      </c>
    </row>
    <row r="49" spans="1:21" x14ac:dyDescent="0.25">
      <c r="A49" t="s">
        <v>203</v>
      </c>
      <c r="B49" t="s">
        <v>18</v>
      </c>
      <c r="C49" t="s">
        <v>201</v>
      </c>
      <c r="D49" t="s">
        <v>202</v>
      </c>
      <c r="E49" t="s">
        <v>586</v>
      </c>
      <c r="F49" t="s">
        <v>487</v>
      </c>
      <c r="G49" t="s">
        <v>1180</v>
      </c>
      <c r="H49" t="s">
        <v>1177</v>
      </c>
      <c r="I49" t="s">
        <v>1181</v>
      </c>
      <c r="J49" s="5" t="s">
        <v>2100</v>
      </c>
      <c r="K49" t="s">
        <v>1182</v>
      </c>
      <c r="L49" t="s">
        <v>712</v>
      </c>
      <c r="M49" t="s">
        <v>713</v>
      </c>
      <c r="N49" t="s">
        <v>1183</v>
      </c>
      <c r="O49" t="s">
        <v>1184</v>
      </c>
      <c r="P49" t="s">
        <v>191</v>
      </c>
      <c r="Q49" t="s">
        <v>2011</v>
      </c>
      <c r="R49" s="7" t="s">
        <v>2236</v>
      </c>
      <c r="U49" t="str">
        <f t="shared" si="0"/>
        <v>var CLG_0100785Z=L.marker([48.5138874,3.8895952],{icon:icon_CLG,bounceOnAdd: true, bounceOnAddOptions: {duration: 500, height: 100},bounceOnAddCallback: function() {console.log(*done*)}});CLG_0100785Z.bindPopup('&lt;p align=center&gt; &lt;font size=2&gt;&lt;b&gt;&lt;u&gt;CLG PIERRE LABONDE&lt;/b&gt;&lt;/u&gt;&lt;br&gt;&lt;br&gt;&lt;font size=1&gt;13 RUE PIERRE LABONDE&lt;br&gt;10170&lt;b&gt; MERY SUR SEINE&lt;/b&gt;&lt;br&gt;03.25.21.21.50&lt;br&gt;&lt;br&gt;&lt;br&gt;&lt;font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onClick=*parent.location=\'mailto:ce.0100785Z@ac-reims.fr\'*&gt;&lt;br&gt;&lt;br&gt;&lt;a href=http://sepia.ac-reims.fr/clg-mery/-spip-/ target=_blank &gt;Pour en savoir plus&lt;/a&gt;');CLG_0100785Z.addTo(CLG);</v>
      </c>
    </row>
    <row r="50" spans="1:21" x14ac:dyDescent="0.25">
      <c r="A50" t="s">
        <v>206</v>
      </c>
      <c r="B50" t="s">
        <v>18</v>
      </c>
      <c r="C50" t="s">
        <v>204</v>
      </c>
      <c r="D50" t="s">
        <v>205</v>
      </c>
      <c r="E50" t="s">
        <v>586</v>
      </c>
      <c r="F50" t="s">
        <v>472</v>
      </c>
      <c r="G50" t="s">
        <v>1185</v>
      </c>
      <c r="H50" t="s">
        <v>1177</v>
      </c>
      <c r="I50" t="s">
        <v>1186</v>
      </c>
      <c r="J50" s="5" t="s">
        <v>2101</v>
      </c>
      <c r="L50" t="s">
        <v>714</v>
      </c>
      <c r="M50" t="s">
        <v>715</v>
      </c>
      <c r="N50" t="s">
        <v>1187</v>
      </c>
      <c r="O50" t="s">
        <v>1188</v>
      </c>
      <c r="P50" t="s">
        <v>1189</v>
      </c>
      <c r="Q50" t="s">
        <v>2012</v>
      </c>
      <c r="R50" s="7" t="s">
        <v>2236</v>
      </c>
      <c r="U50" t="str">
        <f t="shared" si="0"/>
        <v>var CLG_0100786A=L.marker([48.494101,3.50391],{icon:icon_CLG,bounceOnAdd: true, bounceOnAddOptions: {duration: 500, height: 100},bounceOnAddCallback: function() {console.log(*done*)}});CLG_0100786A.bindPopup('&lt;p align=center&gt; &lt;font size=2&gt;&lt;b&gt;&lt;u&gt;CLG JEAN JAURES&lt;/b&gt;&lt;/u&gt;&lt;br&gt;&lt;br&gt;&lt;font size=1&gt;6 RUE JEAN JAURES&lt;br&gt;10400&lt;b&gt; NOGENT SUR SEINE&lt;/b&gt;&lt;br&gt;03.25.39.83.35&lt;br&gt;&lt;br&gt;&lt;br&gt;&lt;font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onClick=*parent.location=\'mailto:ce.0100786A@ac-reims.fr\'*&gt;&lt;br&gt;&lt;br&gt;&lt;a href= target=_blank &gt;Pour en savoir plus&lt;/a&gt;');CLG_0100786A.addTo(CLG);</v>
      </c>
    </row>
    <row r="51" spans="1:21" x14ac:dyDescent="0.25">
      <c r="A51" t="s">
        <v>208</v>
      </c>
      <c r="B51" t="s">
        <v>18</v>
      </c>
      <c r="C51" t="s">
        <v>180</v>
      </c>
      <c r="D51" t="s">
        <v>209</v>
      </c>
      <c r="E51" t="s">
        <v>586</v>
      </c>
      <c r="F51" t="s">
        <v>488</v>
      </c>
      <c r="G51" t="s">
        <v>1190</v>
      </c>
      <c r="H51" t="s">
        <v>21</v>
      </c>
      <c r="I51" t="s">
        <v>180</v>
      </c>
      <c r="J51" s="5" t="s">
        <v>2102</v>
      </c>
      <c r="K51" t="s">
        <v>1191</v>
      </c>
      <c r="L51" t="s">
        <v>716</v>
      </c>
      <c r="M51" t="s">
        <v>717</v>
      </c>
      <c r="N51" t="s">
        <v>1192</v>
      </c>
      <c r="O51" t="s">
        <v>1193</v>
      </c>
      <c r="P51" t="s">
        <v>198</v>
      </c>
      <c r="Q51" t="s">
        <v>180</v>
      </c>
      <c r="R51" s="7" t="s">
        <v>2236</v>
      </c>
      <c r="U51" t="str">
        <f t="shared" si="0"/>
        <v>var CLG_0100013K=L.marker([48.3613161,4.3313645],{icon:icon_CLG,bounceOnAdd: true, bounceOnAddOptions: {duration: 500, height: 100},bounceOnAddCallback: function() {console.log(*done*)}});CLG_0100013K.bindPopup('&lt;p align=center&gt; &lt;font size=2&gt;&lt;b&gt;&lt;u&gt;CLG DES ROISES&lt;/b&gt;&lt;/u&gt;&lt;br&gt;&lt;br&gt;&lt;font size=1&gt;4 RUE DU STADE&lt;br&gt;10220&lt;b&gt; PINEY&lt;/b&gt;&lt;br&gt;03.25.46.44.10&lt;br&gt;&lt;br&gt;&lt;br&gt;&lt;font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onClick=*parent.location=\'mailto:ce.0100013K@ac-reims.fr\'*&gt;&lt;br&gt;&lt;br&gt;&lt;a href=http://sepia.ac-reims.fr/clg-piney/-joomla-/ target=_blank &gt;Pour en savoir plus&lt;/a&gt;');CLG_0100013K.addTo(CLG);</v>
      </c>
    </row>
    <row r="52" spans="1:21" x14ac:dyDescent="0.25">
      <c r="A52" t="s">
        <v>212</v>
      </c>
      <c r="B52" t="s">
        <v>18</v>
      </c>
      <c r="C52" t="s">
        <v>210</v>
      </c>
      <c r="D52" t="s">
        <v>211</v>
      </c>
      <c r="E52" t="s">
        <v>586</v>
      </c>
      <c r="F52" t="s">
        <v>489</v>
      </c>
      <c r="G52" t="s">
        <v>1194</v>
      </c>
      <c r="H52" t="s">
        <v>21</v>
      </c>
      <c r="I52" t="s">
        <v>21</v>
      </c>
      <c r="J52" s="5" t="s">
        <v>2103</v>
      </c>
      <c r="K52" t="s">
        <v>1195</v>
      </c>
      <c r="L52" t="s">
        <v>718</v>
      </c>
      <c r="M52" t="s">
        <v>719</v>
      </c>
      <c r="N52" t="s">
        <v>1196</v>
      </c>
      <c r="O52" t="s">
        <v>1197</v>
      </c>
      <c r="P52" t="s">
        <v>190</v>
      </c>
      <c r="Q52" t="s">
        <v>2013</v>
      </c>
      <c r="R52" s="7" t="s">
        <v>2236</v>
      </c>
      <c r="U52" t="str">
        <f t="shared" si="0"/>
        <v>var CLG_0101031S=L.marker([48.3243182,4.095716],{icon:icon_CLG,bounceOnAdd: true, bounceOnAddOptions: {duration: 500, height: 100},bounceOnAddCallback: function() {console.log(*done*)}});CLG_0101031S.bindPopup('&lt;p align=center&gt; &lt;font size=2&gt;&lt;b&gt;&lt;u&gt;CLG EUREKA&lt;/b&gt;&lt;/u&gt;&lt;br&gt;&lt;br&gt;&lt;font size=1&gt;50 RUE ANATOLE FRANCE&lt;br&gt;10153&lt;b&gt; PONT STE MARIE CEDEX&lt;/b&gt;&lt;br&gt;03.25.76.47.00&lt;br&gt;&lt;br&gt;&lt;br&gt;&lt;font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onClick=*parent.location=\'mailto:ce.0101031S@ac-reims.fr\'*&gt;&lt;br&gt;&lt;br&gt;&lt;a href=http://sepia.ac-reims.fr/clg-pont-ste-marie/-spip-/ target=_blank &gt;Pour en savoir plus&lt;/a&gt;');CLG_0101031S.addTo(CLG);</v>
      </c>
    </row>
    <row r="53" spans="1:21" x14ac:dyDescent="0.25">
      <c r="A53" t="s">
        <v>216</v>
      </c>
      <c r="B53" t="s">
        <v>18</v>
      </c>
      <c r="C53" t="s">
        <v>59</v>
      </c>
      <c r="D53" t="s">
        <v>60</v>
      </c>
      <c r="E53" t="s">
        <v>586</v>
      </c>
      <c r="F53" t="s">
        <v>492</v>
      </c>
      <c r="G53" t="s">
        <v>1198</v>
      </c>
      <c r="H53" t="s">
        <v>1177</v>
      </c>
      <c r="I53" t="s">
        <v>1199</v>
      </c>
      <c r="J53" s="5" t="s">
        <v>2104</v>
      </c>
      <c r="K53" t="s">
        <v>1200</v>
      </c>
      <c r="L53" t="s">
        <v>724</v>
      </c>
      <c r="M53" t="s">
        <v>725</v>
      </c>
      <c r="N53" t="s">
        <v>1201</v>
      </c>
      <c r="O53" t="s">
        <v>1202</v>
      </c>
      <c r="P53" t="s">
        <v>186</v>
      </c>
      <c r="Q53" t="s">
        <v>2014</v>
      </c>
      <c r="R53" s="7" t="s">
        <v>2236</v>
      </c>
      <c r="U53" t="str">
        <f t="shared" si="0"/>
        <v>var CLG_0100787B=L.marker([48.5208742,3.7268374],{icon:icon_CLG,bounceOnAdd: true, bounceOnAddOptions: {duration: 500, height: 100},bounceOnAddCallback: function() {console.log(*done*)}});CLG_0100787B.bindPopup('&lt;p align=center&gt; &lt;font size=2&gt;&lt;b&gt;&lt;u&gt;CLG PAUL LANGEVIN&lt;/b&gt;&lt;/u&gt;&lt;br&gt;&lt;br&gt;&lt;font size=1&gt;26 RUE JULIAN GRIMAU&lt;br&gt;10100&lt;b&gt; ROMILLY SUR SEINE&lt;/b&gt;&lt;br&gt;03.25.24.79.61&lt;br&gt;&lt;br&gt;&lt;br&gt;&lt;font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onClick=*parent.location=\'mailto:ce.0100787B@ac-reims.fr\'*&gt;&lt;br&gt;&lt;br&gt;&lt;a href=http://sepia.ac-reims.fr/clg-langevin/-spip-/ target=_blank &gt;Pour en savoir plus&lt;/a&gt;');CLG_0100787B.addTo(CLG);</v>
      </c>
    </row>
    <row r="54" spans="1:21" x14ac:dyDescent="0.25">
      <c r="A54" t="s">
        <v>217</v>
      </c>
      <c r="B54" t="s">
        <v>18</v>
      </c>
      <c r="C54" t="s">
        <v>59</v>
      </c>
      <c r="D54" t="s">
        <v>60</v>
      </c>
      <c r="E54" t="s">
        <v>586</v>
      </c>
      <c r="F54" t="s">
        <v>493</v>
      </c>
      <c r="G54" t="s">
        <v>1203</v>
      </c>
      <c r="H54" t="s">
        <v>1177</v>
      </c>
      <c r="I54" t="s">
        <v>1199</v>
      </c>
      <c r="J54" s="5" t="s">
        <v>2105</v>
      </c>
      <c r="K54" t="s">
        <v>1204</v>
      </c>
      <c r="L54" t="s">
        <v>726</v>
      </c>
      <c r="M54" t="s">
        <v>727</v>
      </c>
      <c r="N54" t="s">
        <v>1205</v>
      </c>
      <c r="O54" t="s">
        <v>1206</v>
      </c>
      <c r="P54" t="s">
        <v>1207</v>
      </c>
      <c r="Q54" t="s">
        <v>2015</v>
      </c>
      <c r="R54" s="7" t="s">
        <v>2236</v>
      </c>
      <c r="U54" t="str">
        <f t="shared" si="0"/>
        <v>var CLG_0100905E=L.marker([48.5173628,3.7172354],{icon:icon_CLG,bounceOnAdd: true, bounceOnAddOptions: {duration: 500, height: 100},bounceOnAddCallback: function() {console.log(*done*)}});CLG_0100905E.bindPopup('&lt;p align=center&gt; &lt;font size=2&gt;&lt;b&gt;&lt;u&gt;CLG LE NOYER MARCHAND&lt;/b&gt;&lt;/u&gt;&lt;br&gt;&lt;br&gt;&lt;font size=1&gt;2 ALLÉE MONTESQUIEU&lt;br&gt;10103&lt;b&gt; ROMILLY SUR SEINE CEDEX&lt;/b&gt;&lt;br&gt;03.25.39.36.10&lt;br&gt;&lt;br&gt;&lt;br&gt;&lt;font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onClick=*parent.location=\'mailto:ce.0100905E@ac-reims.fr\'*&gt;&lt;br&gt;&lt;br&gt;&lt;a href=https://sepia.ac-reims.fr/clg-marchand/-spip-/ target=_blank &gt;Pour en savoir plus&lt;/a&gt;');CLG_0100905E.addTo(CLG);</v>
      </c>
    </row>
    <row r="55" spans="1:21" x14ac:dyDescent="0.25">
      <c r="A55" t="s">
        <v>219</v>
      </c>
      <c r="B55" t="s">
        <v>18</v>
      </c>
      <c r="C55" t="s">
        <v>218</v>
      </c>
      <c r="D55" t="s">
        <v>220</v>
      </c>
      <c r="E55" t="s">
        <v>586</v>
      </c>
      <c r="F55" t="s">
        <v>494</v>
      </c>
      <c r="G55" t="s">
        <v>1208</v>
      </c>
      <c r="H55" t="s">
        <v>21</v>
      </c>
      <c r="I55" t="s">
        <v>21</v>
      </c>
      <c r="J55" s="5" t="s">
        <v>2106</v>
      </c>
      <c r="L55" t="s">
        <v>728</v>
      </c>
      <c r="M55" t="s">
        <v>729</v>
      </c>
      <c r="N55" t="s">
        <v>1209</v>
      </c>
      <c r="O55" t="s">
        <v>1210</v>
      </c>
      <c r="P55" t="s">
        <v>1211</v>
      </c>
      <c r="Q55" t="s">
        <v>2016</v>
      </c>
      <c r="R55" s="7" t="s">
        <v>2236</v>
      </c>
      <c r="U55" t="str">
        <f t="shared" si="0"/>
        <v>var CLG_0100019S=L.marker([48.2838664,3.7243004],{icon:icon_CLG,bounceOnAdd: true, bounceOnAddOptions: {duration: 500, height: 100},bounceOnAddCallback: function() {console.log(*done*)}});CLG_0100019S.bindPopup('&lt;p align=center&gt; &lt;font size=2&gt;&lt;b&gt;&lt;u&gt;CLG DE LA VILLENEUVE&lt;/b&gt;&lt;/u&gt;&lt;br&gt;&lt;br&gt;&lt;font size=1&gt;3 AVENUE CHARLES DE REFUGE&lt;br&gt;10431&lt;b&gt; TROYES CEDEX&lt;/b&gt;&lt;br&gt;03.25.79.38.32&lt;br&gt;&lt;br&gt;&lt;br&gt;&lt;font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onClick=*parent.location=\'mailto:ce.0100019S@ac-reims.fr\'*&gt;&lt;br&gt;&lt;br&gt;&lt;a href= target=_blank &gt;Pour en savoir plus&lt;/a&gt;');CLG_0100019S.addTo(CLG);</v>
      </c>
    </row>
    <row r="56" spans="1:21" x14ac:dyDescent="0.25">
      <c r="A56" t="s">
        <v>223</v>
      </c>
      <c r="B56" t="s">
        <v>18</v>
      </c>
      <c r="C56" t="s">
        <v>221</v>
      </c>
      <c r="D56" t="s">
        <v>222</v>
      </c>
      <c r="E56" t="s">
        <v>586</v>
      </c>
      <c r="F56" t="s">
        <v>492</v>
      </c>
      <c r="G56" t="s">
        <v>1198</v>
      </c>
      <c r="H56" t="s">
        <v>21</v>
      </c>
      <c r="I56" t="s">
        <v>21</v>
      </c>
      <c r="J56" s="5" t="s">
        <v>2107</v>
      </c>
      <c r="K56" t="s">
        <v>1212</v>
      </c>
      <c r="L56" t="s">
        <v>730</v>
      </c>
      <c r="M56" t="s">
        <v>731</v>
      </c>
      <c r="N56" t="s">
        <v>1213</v>
      </c>
      <c r="O56" t="s">
        <v>1214</v>
      </c>
      <c r="P56" t="s">
        <v>1215</v>
      </c>
      <c r="Q56" t="s">
        <v>2008</v>
      </c>
      <c r="R56" s="7" t="s">
        <v>2236</v>
      </c>
      <c r="U56" t="str">
        <f t="shared" si="0"/>
        <v>var CLG_0100664T=L.marker([48.2981448,4.0427154],{icon:icon_CLG,bounceOnAdd: true, bounceOnAddOptions: {duration: 500, height: 100},bounceOnAddCallback: function() {console.log(*done*)}});CLG_0100664T.bindPopup('&lt;p align=center&gt; &lt;font size=2&gt;&lt;b&gt;&lt;u&gt;CLG PAUL LANGEVIN&lt;/b&gt;&lt;/u&gt;&lt;br&gt;&lt;br&gt;&lt;font size=1&gt;14 AVENUE GABRIEL THIERRY&lt;br&gt;10603&lt;b&gt; LA CHAPELLE ST LUC CEDEX&lt;/b&gt;&lt;br&gt;03.25.79.33.43&lt;br&gt;&lt;br&gt;&lt;br&gt;&lt;font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onClick=*parent.location=\'mailto:ce.0100664T@ac-reims.fr\'*&gt;&lt;br&gt;&lt;br&gt;&lt;a href=http://sepia.ac-reims.fr/clg-pu-ste-savine target=_blank &gt;Pour en savoir plus&lt;/a&gt;');CLG_0100664T.addTo(CLG);</v>
      </c>
    </row>
    <row r="57" spans="1:21" x14ac:dyDescent="0.25">
      <c r="A57" t="s">
        <v>230</v>
      </c>
      <c r="B57" t="s">
        <v>18</v>
      </c>
      <c r="C57" t="s">
        <v>21</v>
      </c>
      <c r="D57" t="s">
        <v>48</v>
      </c>
      <c r="E57" t="s">
        <v>586</v>
      </c>
      <c r="F57" t="s">
        <v>499</v>
      </c>
      <c r="G57" t="s">
        <v>1216</v>
      </c>
      <c r="H57" t="s">
        <v>21</v>
      </c>
      <c r="I57" t="s">
        <v>21</v>
      </c>
      <c r="J57" s="5" t="s">
        <v>2108</v>
      </c>
      <c r="K57" t="s">
        <v>1217</v>
      </c>
      <c r="L57" t="s">
        <v>740</v>
      </c>
      <c r="M57" t="s">
        <v>741</v>
      </c>
      <c r="N57" t="s">
        <v>1218</v>
      </c>
      <c r="O57" t="s">
        <v>1219</v>
      </c>
      <c r="P57" t="s">
        <v>1220</v>
      </c>
      <c r="Q57" t="s">
        <v>2016</v>
      </c>
      <c r="R57" s="7" t="s">
        <v>2236</v>
      </c>
      <c r="U57" t="str">
        <f t="shared" si="0"/>
        <v>var CLG_0100031E=L.marker([48.2930893,4.0732435],{icon:icon_CLG,bounceOnAdd: true, bounceOnAddOptions: {duration: 500, height: 100},bounceOnAddCallback: function() {console.log(*done*)}});CLG_0100031E.bindPopup('&lt;p align=center&gt; &lt;font size=2&gt;&lt;b&gt;&lt;u&gt;CLG BEURNONVILLE&lt;/b&gt;&lt;/u&gt;&lt;br&gt;&lt;br&gt;&lt;font size=1&gt;58 RUE TURENNE&lt;br&gt;10026&lt;b&gt; TROYES CEDEX&lt;/b&gt;&lt;br&gt;03.25.83.13.20&lt;br&gt;&lt;br&gt;&lt;br&gt;&lt;font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onClick=*parent.location=\'mailto:ce.0100031E@ac-reims.fr\'*&gt;&lt;br&gt;&lt;br&gt;&lt;a href=www.college-beurnonville.fr target=_blank &gt;Pour en savoir plus&lt;/a&gt;');CLG_0100031E.addTo(CLG);</v>
      </c>
    </row>
    <row r="58" spans="1:21" x14ac:dyDescent="0.25">
      <c r="A58" t="s">
        <v>231</v>
      </c>
      <c r="B58" t="s">
        <v>18</v>
      </c>
      <c r="C58" t="s">
        <v>21</v>
      </c>
      <c r="D58" t="s">
        <v>48</v>
      </c>
      <c r="E58" t="s">
        <v>586</v>
      </c>
      <c r="F58" t="s">
        <v>500</v>
      </c>
      <c r="G58" t="s">
        <v>1221</v>
      </c>
      <c r="H58" t="s">
        <v>21</v>
      </c>
      <c r="I58" t="s">
        <v>21</v>
      </c>
      <c r="J58" s="5" t="s">
        <v>2109</v>
      </c>
      <c r="K58" t="s">
        <v>1222</v>
      </c>
      <c r="L58" t="s">
        <v>742</v>
      </c>
      <c r="M58" t="s">
        <v>743</v>
      </c>
      <c r="N58" t="s">
        <v>1223</v>
      </c>
      <c r="O58" t="s">
        <v>1224</v>
      </c>
      <c r="P58" t="s">
        <v>1220</v>
      </c>
      <c r="Q58" t="s">
        <v>2016</v>
      </c>
      <c r="R58" s="7" t="s">
        <v>2236</v>
      </c>
      <c r="U58" t="str">
        <f t="shared" si="0"/>
        <v>var CLG_0100038M=L.marker([48.2960249,4.079137],{icon:icon_CLG,bounceOnAdd: true, bounceOnAddOptions: {duration: 500, height: 100},bounceOnAddCallback: function() {console.log(*done*)}});CLG_0100038M.bindPopup('&lt;p align=center&gt; &lt;font size=2&gt;&lt;b&gt;&lt;u&gt;CLG LES JACOBINS&lt;/b&gt;&lt;/u&gt;&lt;br&gt;&lt;br&gt;&lt;font size=1&gt;35 RUE CHARLES GROS&lt;br&gt;10026&lt;b&gt; TROYES CEDEX&lt;/b&gt;&lt;br&gt;03.25.73.02.65&lt;br&gt;&lt;br&gt;&lt;br&gt;&lt;font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onClick=*parent.location=\'mailto:ce.0100038M@ac-reims.fr\'*&gt;&lt;br&gt;&lt;br&gt;&lt;a href=http://sepia.ac-reims.fr/clg-les-jacobins target=_blank &gt;Pour en savoir plus&lt;/a&gt;');CLG_0100038M.addTo(CLG);</v>
      </c>
    </row>
    <row r="59" spans="1:21" x14ac:dyDescent="0.25">
      <c r="A59" t="s">
        <v>232</v>
      </c>
      <c r="B59" t="s">
        <v>18</v>
      </c>
      <c r="C59" t="s">
        <v>21</v>
      </c>
      <c r="D59" t="s">
        <v>48</v>
      </c>
      <c r="E59" t="s">
        <v>586</v>
      </c>
      <c r="F59" t="s">
        <v>501</v>
      </c>
      <c r="G59" t="s">
        <v>1225</v>
      </c>
      <c r="H59" t="s">
        <v>21</v>
      </c>
      <c r="I59" t="s">
        <v>21</v>
      </c>
      <c r="J59" s="5" t="s">
        <v>2110</v>
      </c>
      <c r="K59" t="s">
        <v>1226</v>
      </c>
      <c r="L59" t="s">
        <v>744</v>
      </c>
      <c r="M59" t="s">
        <v>745</v>
      </c>
      <c r="N59" t="s">
        <v>1227</v>
      </c>
      <c r="O59" t="s">
        <v>1228</v>
      </c>
      <c r="P59" t="s">
        <v>1229</v>
      </c>
      <c r="Q59" t="s">
        <v>21</v>
      </c>
      <c r="R59" s="7" t="s">
        <v>2236</v>
      </c>
      <c r="U59" t="str">
        <f t="shared" si="0"/>
        <v>var CLG_0100081J=L.marker([48.2720099,4.0759401],{icon:icon_CLG,bounceOnAdd: true, bounceOnAddOptions: {duration: 500, height: 100},bounceOnAddCallback: function() {console.log(*done*)}});CLG_0100081J.bindPopup('&lt;p align=center&gt; &lt;font size=2&gt;&lt;b&gt;&lt;u&gt;CLG MARIE CURIE&lt;/b&gt;&lt;/u&gt;&lt;br&gt;&lt;br&gt;&lt;font size=1&gt;4 RUE MARIE CURIE&lt;br&gt;10000&lt;b&gt; TROYES&lt;/b&gt;&lt;br&gt;03.25.82.33.54&lt;br&gt;&lt;br&gt;&lt;br&gt;&lt;font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onClick=*parent.location=\'mailto:ce.0100081J@ac-reims.fr\'*&gt;&lt;br&gt;&lt;br&gt;&lt;a href=http://sepia.ac-reims.fr/clg-curie/-joomla-/ target=_blank &gt;Pour en savoir plus&lt;/a&gt;');CLG_0100081J.addTo(CLG);</v>
      </c>
    </row>
    <row r="60" spans="1:21" x14ac:dyDescent="0.25">
      <c r="A60" t="s">
        <v>234</v>
      </c>
      <c r="B60" t="s">
        <v>18</v>
      </c>
      <c r="C60" t="s">
        <v>21</v>
      </c>
      <c r="D60" t="s">
        <v>48</v>
      </c>
      <c r="E60" t="s">
        <v>586</v>
      </c>
      <c r="F60" t="s">
        <v>505</v>
      </c>
      <c r="G60" t="s">
        <v>1230</v>
      </c>
      <c r="H60" t="s">
        <v>21</v>
      </c>
      <c r="I60" t="s">
        <v>21</v>
      </c>
      <c r="J60" s="5" t="s">
        <v>2111</v>
      </c>
      <c r="K60" t="s">
        <v>1231</v>
      </c>
      <c r="L60" t="s">
        <v>748</v>
      </c>
      <c r="M60" t="s">
        <v>749</v>
      </c>
      <c r="N60" t="s">
        <v>1232</v>
      </c>
      <c r="O60" t="s">
        <v>1233</v>
      </c>
      <c r="P60" t="s">
        <v>173</v>
      </c>
      <c r="Q60" t="s">
        <v>2016</v>
      </c>
      <c r="R60" s="7" t="s">
        <v>2236</v>
      </c>
      <c r="U60" t="str">
        <f t="shared" si="0"/>
        <v>var CLG_0100947A=L.marker([48.3075442,4.0616376],{icon:icon_CLG,bounceOnAdd: true, bounceOnAddOptions: {duration: 500, height: 100},bounceOnAddCallback: function() {console.log(*done*)}});CLG_0100947A.bindPopup('&lt;p align=center&gt; &lt;font size=2&gt;&lt;b&gt;&lt;u&gt;CLG PIERRE ET FRANCOIS PITHOU&lt;/b&gt;&lt;/u&gt;&lt;br&gt;&lt;br&gt;&lt;font size=1&gt;RUE DU COLONEL ALAGIRAUDE&lt;br&gt;10012&lt;b&gt; TROYES CEDEX&lt;/b&gt;&lt;br&gt;03.25.45.12.90&lt;br&gt;&lt;br&gt;&lt;br&gt;&lt;font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onClick=*parent.location=\'mailto:ce.0100947A@ac-reims.fr\'*&gt;&lt;br&gt;&lt;br&gt;&lt;a href=https://sepia.ac-reims.fr/clg-pithou/-joomla-/ target=_blank &gt;Pour en savoir plus&lt;/a&gt;');CLG_0100947A.addTo(CLG);</v>
      </c>
    </row>
    <row r="61" spans="1:21" x14ac:dyDescent="0.25">
      <c r="A61" t="s">
        <v>236</v>
      </c>
      <c r="B61" t="s">
        <v>18</v>
      </c>
      <c r="C61" t="s">
        <v>61</v>
      </c>
      <c r="D61" t="s">
        <v>62</v>
      </c>
      <c r="E61" t="s">
        <v>586</v>
      </c>
      <c r="F61" t="s">
        <v>507</v>
      </c>
      <c r="G61" t="s">
        <v>1234</v>
      </c>
      <c r="H61" t="s">
        <v>21</v>
      </c>
      <c r="I61" t="s">
        <v>1235</v>
      </c>
      <c r="J61" s="5" t="s">
        <v>2112</v>
      </c>
      <c r="L61" t="s">
        <v>752</v>
      </c>
      <c r="M61" t="s">
        <v>753</v>
      </c>
      <c r="N61" t="s">
        <v>1236</v>
      </c>
      <c r="O61" t="s">
        <v>1237</v>
      </c>
      <c r="P61" t="s">
        <v>58</v>
      </c>
      <c r="Q61" t="s">
        <v>2017</v>
      </c>
      <c r="R61" s="7" t="s">
        <v>2236</v>
      </c>
      <c r="U61" t="str">
        <f t="shared" si="0"/>
        <v>var CLG_0100028B=L.marker([48.2332446,4.4675627],{icon:icon_CLG,bounceOnAdd: true, bounceOnAddOptions: {duration: 500, height: 100},bounceOnAddCallback: function() {console.log(*done*)}});CLG_0100028B.bindPopup('&lt;p align=center&gt; &lt;font size=2&gt;&lt;b&gt;&lt;u&gt;CLG NICOLAS BOURBON&lt;/b&gt;&lt;/u&gt;&lt;br&gt;&lt;br&gt;&lt;font size=1&gt;PROMENADE DU PARC&lt;br&gt;10140&lt;b&gt; VENDEUVRE SUR BARSE&lt;/b&gt;&lt;br&gt;03.25.41.30.18&lt;br&gt;&lt;br&gt;&lt;br&gt;&lt;font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onClick=*parent.location=\'mailto:ce.0100028B@ac-reims.fr\'*&gt;&lt;br&gt;&lt;br&gt;&lt;a href= target=_blank &gt;Pour en savoir plus&lt;/a&gt;');CLG_0100028B.addTo(CLG);</v>
      </c>
    </row>
    <row r="62" spans="1:21" x14ac:dyDescent="0.25">
      <c r="A62" t="s">
        <v>238</v>
      </c>
      <c r="B62" t="s">
        <v>26</v>
      </c>
      <c r="C62" t="s">
        <v>237</v>
      </c>
      <c r="D62" t="s">
        <v>239</v>
      </c>
      <c r="E62" t="s">
        <v>586</v>
      </c>
      <c r="F62" t="s">
        <v>508</v>
      </c>
      <c r="G62" t="s">
        <v>1238</v>
      </c>
      <c r="H62" t="s">
        <v>29</v>
      </c>
      <c r="I62" t="s">
        <v>237</v>
      </c>
      <c r="J62" s="5" t="s">
        <v>2113</v>
      </c>
      <c r="K62" t="s">
        <v>1239</v>
      </c>
      <c r="L62" t="s">
        <v>754</v>
      </c>
      <c r="M62" t="s">
        <v>755</v>
      </c>
      <c r="N62" t="s">
        <v>1240</v>
      </c>
      <c r="O62" t="s">
        <v>1241</v>
      </c>
      <c r="P62" t="s">
        <v>1242</v>
      </c>
      <c r="Q62" t="s">
        <v>237</v>
      </c>
      <c r="R62" s="7" t="s">
        <v>2236</v>
      </c>
      <c r="U62" t="str">
        <f t="shared" si="0"/>
        <v>var CLG_0510001Z=L.marker([48.5869329,3.8118747],{icon:icon_CLG,bounceOnAdd: true, bounceOnAddOptions: {duration: 500, height: 100},bounceOnAddCallback: function() {console.log(*done*)}});CLG_0510001Z.bindPopup('&lt;p align=center&gt; &lt;font size=2&gt;&lt;b&gt;&lt;u&gt;CLG DU MAZELOT&lt;/b&gt;&lt;/u&gt;&lt;br&gt;&lt;br&gt;&lt;font size=1&gt;RUE DU MAZELOT&lt;br&gt;51260&lt;b&gt; ANGLURE&lt;/b&gt;&lt;br&gt;03.26.42.71.41&lt;br&gt;&lt;br&gt;&lt;br&gt;&lt;font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onClick=*parent.location=\'mailto:ce.0510001Z@ac-reims.fr\'*&gt;&lt;br&gt;&lt;br&gt;&lt;a href=htt://sepia.ac-reims.fr/clg/anglure/ target=_blank &gt;Pour en savoir plus&lt;/a&gt;');CLG_0510001Z.addTo(CLG);</v>
      </c>
    </row>
    <row r="63" spans="1:21" x14ac:dyDescent="0.25">
      <c r="A63" t="s">
        <v>241</v>
      </c>
      <c r="B63" t="s">
        <v>26</v>
      </c>
      <c r="C63" t="s">
        <v>27</v>
      </c>
      <c r="D63" t="s">
        <v>28</v>
      </c>
      <c r="E63" t="s">
        <v>586</v>
      </c>
      <c r="F63" t="s">
        <v>485</v>
      </c>
      <c r="G63" t="s">
        <v>1243</v>
      </c>
      <c r="H63" t="s">
        <v>29</v>
      </c>
      <c r="I63" t="s">
        <v>27</v>
      </c>
      <c r="J63" s="5" t="s">
        <v>2114</v>
      </c>
      <c r="K63" t="s">
        <v>1244</v>
      </c>
      <c r="L63" t="s">
        <v>756</v>
      </c>
      <c r="M63" t="s">
        <v>757</v>
      </c>
      <c r="N63" t="s">
        <v>1245</v>
      </c>
      <c r="O63" t="s">
        <v>1246</v>
      </c>
      <c r="P63" t="s">
        <v>1247</v>
      </c>
      <c r="Q63" t="s">
        <v>27</v>
      </c>
      <c r="R63" s="7" t="s">
        <v>2236</v>
      </c>
      <c r="U63" t="str">
        <f t="shared" si="0"/>
        <v>var CLG_0510002A=L.marker([48.974543,4.0297331],{icon:icon_CLG,bounceOnAdd: true, bounceOnAddOptions: {duration: 500, height: 100},bounceOnAddCallback: function() {console.log(*done*)}});CLG_0510002A.bindPopup('&lt;p align=center&gt; &lt;font size=2&gt;&lt;b&gt;&lt;u&gt;CLG SAINT-EXUPERY&lt;/b&gt;&lt;/u&gt;&lt;br&gt;&lt;br&gt;&lt;font size=1&gt;SQUARE ST EXUPERY&lt;br&gt;51190&lt;b&gt; AVIZE&lt;/b&gt;&lt;br&gt;03.26.57.90.20&lt;br&gt;&lt;br&gt;&lt;br&gt;&lt;font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onClick=*parent.location=\'mailto:ce.0510002A@ac-reims.fr\'*&gt;&lt;br&gt;&lt;br&gt;&lt;a href=htt://sepia.ac-reims.fr/clg-avize/-spip-/ target=_blank &gt;Pour en savoir plus&lt;/a&gt;');CLG_0510002A.addTo(CLG);</v>
      </c>
    </row>
    <row r="64" spans="1:21" x14ac:dyDescent="0.25">
      <c r="A64" t="s">
        <v>244</v>
      </c>
      <c r="B64" t="s">
        <v>26</v>
      </c>
      <c r="C64" t="s">
        <v>242</v>
      </c>
      <c r="D64" t="s">
        <v>243</v>
      </c>
      <c r="E64" t="s">
        <v>586</v>
      </c>
      <c r="F64" t="s">
        <v>509</v>
      </c>
      <c r="G64" t="s">
        <v>1248</v>
      </c>
      <c r="H64" t="s">
        <v>29</v>
      </c>
      <c r="I64" t="s">
        <v>1249</v>
      </c>
      <c r="J64" s="5" t="s">
        <v>2115</v>
      </c>
      <c r="K64" t="s">
        <v>1250</v>
      </c>
      <c r="L64" t="s">
        <v>758</v>
      </c>
      <c r="M64" t="s">
        <v>759</v>
      </c>
      <c r="N64" t="s">
        <v>1251</v>
      </c>
      <c r="O64" t="s">
        <v>1252</v>
      </c>
      <c r="P64" t="s">
        <v>265</v>
      </c>
      <c r="Q64" t="s">
        <v>2018</v>
      </c>
      <c r="R64" s="7" t="s">
        <v>2236</v>
      </c>
      <c r="U64" t="str">
        <f t="shared" si="0"/>
        <v>var CLG_0511432E=L.marker([49.0493773,3.9991888],{icon:icon_CLG,bounceOnAdd: true, bounceOnAddOptions: {duration: 500, height: 100},bounceOnAddCallback: function() {console.log(*done*)}});CLG_0511432E.bindPopup('&lt;p align=center&gt; &lt;font size=2&gt;&lt;b&gt;&lt;u&gt;CLG YVETTE LUNDY&lt;/b&gt;&lt;/u&gt;&lt;br&gt;&lt;br&gt;&lt;font size=1&gt;ESPLANADE GEORGES POMPIDOU&lt;br&gt;51160&lt;b&gt; AY CHAMPAGNE&lt;/b&gt;&lt;br&gt;03.26.55.43.44&lt;br&gt;&lt;br&gt;&lt;br&gt;&lt;font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onClick=*parent.location=\'mailto:ce.0511432E@ac-reims.fr\'*&gt;&lt;br&gt;&lt;br&gt;&lt;a href=http://sepia.ac-reims.fr/clg-ay/-spip-/ target=_blank &gt;Pour en savoir plus&lt;/a&gt;');CLG_0511432E.addTo(CLG);</v>
      </c>
    </row>
    <row r="65" spans="1:21" x14ac:dyDescent="0.25">
      <c r="A65" t="s">
        <v>246</v>
      </c>
      <c r="B65" t="s">
        <v>26</v>
      </c>
      <c r="C65" t="s">
        <v>240</v>
      </c>
      <c r="D65" t="s">
        <v>245</v>
      </c>
      <c r="E65" t="s">
        <v>586</v>
      </c>
      <c r="F65" t="s">
        <v>503</v>
      </c>
      <c r="G65" t="s">
        <v>1253</v>
      </c>
      <c r="H65" t="s">
        <v>30</v>
      </c>
      <c r="I65" t="s">
        <v>240</v>
      </c>
      <c r="J65" s="5" t="s">
        <v>2116</v>
      </c>
      <c r="L65" t="s">
        <v>760</v>
      </c>
      <c r="M65" t="s">
        <v>761</v>
      </c>
      <c r="N65" t="s">
        <v>1254</v>
      </c>
      <c r="O65" t="s">
        <v>1255</v>
      </c>
      <c r="P65" t="s">
        <v>1256</v>
      </c>
      <c r="Q65" t="s">
        <v>240</v>
      </c>
      <c r="R65" s="7" t="s">
        <v>2236</v>
      </c>
      <c r="U65" t="str">
        <f t="shared" si="0"/>
        <v>var CLG_0511326P=L.marker([49.3608132,4.167485],{icon:icon_CLG,bounceOnAdd: true, bounceOnAddOptions: {duration: 500, height: 100},bounceOnAddCallback: function() {console.log(*done*)}});CLG_0511326P.bindPopup('&lt;p align=center&gt; &lt;font size=2&gt;&lt;b&gt;&lt;u&gt;CLG GEORGES CHARPAK&lt;/b&gt;&lt;/u&gt;&lt;br&gt;&lt;br&gt;&lt;font size=1&gt;ESPLANADE JEAN MONNET&lt;br&gt;51110&lt;b&gt; BAZANCOURT&lt;/b&gt;&lt;br&gt;03.26.03.32.12&lt;br&gt;&lt;br&gt;&lt;br&gt;&lt;font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onClick=*parent.location=\'mailto:ce.0511326P@ac-reims.fr\'*&gt;&lt;br&gt;&lt;br&gt;&lt;a href= target=_blank &gt;Pour en savoir plus&lt;/a&gt;');CLG_0511326P.addTo(CLG);</v>
      </c>
    </row>
    <row r="66" spans="1:21" x14ac:dyDescent="0.25">
      <c r="A66" t="s">
        <v>254</v>
      </c>
      <c r="B66" t="s">
        <v>26</v>
      </c>
      <c r="C66" t="s">
        <v>31</v>
      </c>
      <c r="D66" t="s">
        <v>32</v>
      </c>
      <c r="E66" t="s">
        <v>586</v>
      </c>
      <c r="F66" t="s">
        <v>512</v>
      </c>
      <c r="G66" t="s">
        <v>1257</v>
      </c>
      <c r="H66" t="s">
        <v>1258</v>
      </c>
      <c r="I66" t="s">
        <v>1259</v>
      </c>
      <c r="J66" s="5" t="s">
        <v>2117</v>
      </c>
      <c r="K66" t="s">
        <v>1260</v>
      </c>
      <c r="L66" t="s">
        <v>766</v>
      </c>
      <c r="M66" t="s">
        <v>767</v>
      </c>
      <c r="N66" t="s">
        <v>1261</v>
      </c>
      <c r="O66" t="s">
        <v>1262</v>
      </c>
      <c r="P66" t="s">
        <v>1263</v>
      </c>
      <c r="Q66" t="s">
        <v>1264</v>
      </c>
      <c r="R66" s="7" t="s">
        <v>2236</v>
      </c>
      <c r="U66" t="str">
        <f t="shared" si="0"/>
        <v>var CLG_0510010J=L.marker([48.9559366,4.3534759],{icon:icon_CLG,bounceOnAdd: true, bounceOnAddOptions: {duration: 500, height: 100},bounceOnAddCallback: function() {console.log(*done*)}});CLG_0510010J.bindPopup('&lt;p align=center&gt; &lt;font size=2&gt;&lt;b&gt;&lt;u&gt;CLG VICTOR DURUY&lt;/b&gt;&lt;/u&gt;&lt;br&gt;&lt;br&gt;&lt;font size=1&gt;2 RUE DAGONET&lt;br&gt;51038&lt;b&gt; CHALONS EN CHAMPAGNE CEDEX&lt;/b&gt;&lt;br&gt;03.26.70.40.05&lt;br&gt;&lt;br&gt;&lt;br&gt;&lt;font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onClick=*parent.location=\'mailto:ce.0510010J@ac-reims.fr\'*&gt;&lt;br&gt;&lt;br&gt;&lt;a href=http://portail.college-duruy.fr target=_blank &gt;Pour en savoir plus&lt;/a&gt;');CLG_0510010J.addTo(CLG);</v>
      </c>
    </row>
    <row r="67" spans="1:21" x14ac:dyDescent="0.25">
      <c r="A67" t="s">
        <v>255</v>
      </c>
      <c r="B67" t="s">
        <v>26</v>
      </c>
      <c r="C67" t="s">
        <v>31</v>
      </c>
      <c r="D67" t="s">
        <v>32</v>
      </c>
      <c r="E67" t="s">
        <v>586</v>
      </c>
      <c r="F67" t="s">
        <v>513</v>
      </c>
      <c r="G67" t="s">
        <v>1265</v>
      </c>
      <c r="H67" t="s">
        <v>1258</v>
      </c>
      <c r="I67" t="s">
        <v>1259</v>
      </c>
      <c r="J67" s="5" t="s">
        <v>2118</v>
      </c>
      <c r="K67" t="s">
        <v>1266</v>
      </c>
      <c r="L67" t="s">
        <v>768</v>
      </c>
      <c r="M67" t="s">
        <v>769</v>
      </c>
      <c r="N67" t="s">
        <v>1267</v>
      </c>
      <c r="O67" t="s">
        <v>1268</v>
      </c>
      <c r="P67" t="s">
        <v>1269</v>
      </c>
      <c r="Q67" t="s">
        <v>2019</v>
      </c>
      <c r="R67" s="7" t="s">
        <v>2236</v>
      </c>
      <c r="U67" t="str">
        <f t="shared" ref="U67:U130" si="1">"var "&amp;E67&amp;"_"&amp;A67&amp;"=L.marker(["&amp;L67&amp;","&amp;M67&amp;"],{icon:icon_"&amp;E67&amp;R67&amp;E67&amp;"_"&amp;A67&amp;".bindPopup('&lt;p align=center&gt; &lt;font size=2&gt;&lt;b&gt;&lt;u&gt;"&amp;G67&amp;"&lt;/b&gt;&lt;/u&gt;&lt;br&gt;&lt;br&gt;&lt;font size=1&gt;"&amp;O67&amp;"&lt;br&gt;"&amp;P67&amp;"&lt;b&gt; "&amp;Q67&amp;"&lt;/b&gt;&lt;br&gt;"&amp;J67&amp;"&lt;br&gt;&lt;br&gt;&lt;br&gt;&lt;font size=2&gt;&lt;b&gt;&lt;u&gt;Action&lt;/u&gt;&lt;/b&gt; : ........................&lt;br&gt;&lt;br&gt;&lt;br&gt;&lt;b&gt;&lt;u&gt;Référent&lt;/u&gt;&lt;/b&gt; : ........................"&amp;"&lt;br&gt;&lt;br&gt;&lt;br&gt;&lt;INPUT TYPE=*button* VALUE=*envoyer un message électronique* *style=width:215px* onClick=*parent.location=\'mailto:"&amp;N67&amp;"\'*&gt;"&amp;"&lt;br&gt;&lt;br&gt;&lt;a href="&amp;K67&amp;" target=_blank &gt;Pour en savoir plus&lt;/a&gt;');"&amp;E67&amp;"_"&amp;A67&amp;".addTo("&amp;E67&amp;");"</f>
        <v>var CLG_0510011K=L.marker([48.950098,4.3683558],{icon:icon_CLG,bounceOnAdd: true, bounceOnAddOptions: {duration: 500, height: 100},bounceOnAddCallback: function() {console.log(*done*)}});CLG_0510011K.bindPopup('&lt;p align=center&gt; &lt;font size=2&gt;&lt;b&gt;&lt;u&gt;CLG PERROT D ABLANCOURT&lt;/b&gt;&lt;/u&gt;&lt;br&gt;&lt;br&gt;&lt;font size=1&gt;1 RUE DU PROFESSEUR LANGEVIN&lt;br&gt;51000&lt;b&gt; CHALONS EN CHAMPAGNE&lt;/b&gt;&lt;br&gt;03.26.69.22.90&lt;br&gt;&lt;br&gt;&lt;br&gt;&lt;font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onClick=*parent.location=\'mailto:ce.0510011K@ac-reims.fr\'*&gt;&lt;br&gt;&lt;br&gt;&lt;a href=http://sepia.ac-reims.fr/clg-ablancourt/-spip-/ target=_blank &gt;Pour en savoir plus&lt;/a&gt;');CLG_0510011K.addTo(CLG);</v>
      </c>
    </row>
    <row r="68" spans="1:21" x14ac:dyDescent="0.25">
      <c r="A68" t="s">
        <v>256</v>
      </c>
      <c r="B68" t="s">
        <v>26</v>
      </c>
      <c r="C68" t="s">
        <v>31</v>
      </c>
      <c r="D68" t="s">
        <v>32</v>
      </c>
      <c r="E68" t="s">
        <v>586</v>
      </c>
      <c r="F68" t="s">
        <v>514</v>
      </c>
      <c r="G68" t="s">
        <v>1271</v>
      </c>
      <c r="H68" t="s">
        <v>1258</v>
      </c>
      <c r="I68" t="s">
        <v>1259</v>
      </c>
      <c r="J68" s="5" t="s">
        <v>2119</v>
      </c>
      <c r="L68" t="s">
        <v>770</v>
      </c>
      <c r="M68" t="s">
        <v>771</v>
      </c>
      <c r="N68" t="s">
        <v>1272</v>
      </c>
      <c r="O68" t="s">
        <v>1273</v>
      </c>
      <c r="P68" t="s">
        <v>1263</v>
      </c>
      <c r="Q68" t="s">
        <v>1264</v>
      </c>
      <c r="R68" s="7" t="s">
        <v>2236</v>
      </c>
      <c r="U68" t="str">
        <f t="shared" si="1"/>
        <v>var CLG_0511083A=L.marker([48.9531389,4.3375046],{icon:icon_CLG,bounceOnAdd: true, bounceOnAddOptions: {duration: 500, height: 100},bounceOnAddCallback: function() {console.log(*done*)}});CLG_0511083A.bindPopup('&lt;p align=center&gt; &lt;font size=2&gt;&lt;b&gt;&lt;u&gt;CLG NICOLAS APPERT&lt;/b&gt;&lt;/u&gt;&lt;br&gt;&lt;br&gt;&lt;font size=1&gt;15 RUE ORADOUR&lt;br&gt;51038&lt;b&gt; CHALONS EN CHAMPAGNE CEDEX&lt;/b&gt;&lt;br&gt;03.26.65.18.67&lt;br&gt;&lt;br&gt;&lt;br&gt;&lt;font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onClick=*parent.location=\'mailto:ce.0511083A@ac-reims.fr\'*&gt;&lt;br&gt;&lt;br&gt;&lt;a href= target=_blank &gt;Pour en savoir plus&lt;/a&gt;');CLG_0511083A.addTo(CLG);</v>
      </c>
    </row>
    <row r="69" spans="1:21" x14ac:dyDescent="0.25">
      <c r="A69" t="s">
        <v>268</v>
      </c>
      <c r="B69" t="s">
        <v>26</v>
      </c>
      <c r="C69" t="s">
        <v>266</v>
      </c>
      <c r="D69" t="s">
        <v>267</v>
      </c>
      <c r="E69" t="s">
        <v>586</v>
      </c>
      <c r="F69" t="s">
        <v>516</v>
      </c>
      <c r="G69" t="s">
        <v>1274</v>
      </c>
      <c r="H69" t="s">
        <v>30</v>
      </c>
      <c r="I69" t="s">
        <v>30</v>
      </c>
      <c r="J69" s="5" t="s">
        <v>2120</v>
      </c>
      <c r="K69" t="s">
        <v>1275</v>
      </c>
      <c r="L69" t="s">
        <v>774</v>
      </c>
      <c r="M69" t="s">
        <v>775</v>
      </c>
      <c r="N69" t="s">
        <v>1276</v>
      </c>
      <c r="O69" t="s">
        <v>1277</v>
      </c>
      <c r="P69" t="s">
        <v>1278</v>
      </c>
      <c r="Q69" t="s">
        <v>2020</v>
      </c>
      <c r="R69" s="7" t="s">
        <v>2236</v>
      </c>
      <c r="U69" t="str">
        <f t="shared" si="1"/>
        <v>var CLG_0511961E=L.marker([49.218626,4.0355651],{icon:icon_CLG,bounceOnAdd: true, bounceOnAddOptions: {duration: 500, height: 100},bounceOnAddCallback: function() {console.log(*done*)}});CLG_0511961E.bindPopup('&lt;p align=center&gt; &lt;font size=2&gt;&lt;b&gt;&lt;u&gt;CLG PIERRE DE COUBERTIN&lt;/b&gt;&lt;/u&gt;&lt;br&gt;&lt;br&gt;&lt;font size=1&gt;1 RUE PIERRE BEREGOVOY&lt;br&gt;51679&lt;b&gt; REIMS CEDEX 2&lt;/b&gt;&lt;br&gt;03.26.50.23.84&lt;br&gt;&lt;br&gt;&lt;br&gt;&lt;font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onClick=*parent.location=\'mailto:ce.0511961E@ac-reims.fr\'*&gt;&lt;br&gt;&lt;br&gt;&lt;a href=http://sepia.ac-reims.fr/clg-cormontreuil/-joomla-/ target=_blank &gt;Pour en savoir plus&lt;/a&gt;');CLG_0511961E.addTo(CLG);</v>
      </c>
    </row>
    <row r="70" spans="1:21" x14ac:dyDescent="0.25">
      <c r="A70" t="s">
        <v>271</v>
      </c>
      <c r="B70" t="s">
        <v>26</v>
      </c>
      <c r="C70" t="s">
        <v>264</v>
      </c>
      <c r="D70" t="s">
        <v>270</v>
      </c>
      <c r="E70" t="s">
        <v>586</v>
      </c>
      <c r="F70" t="s">
        <v>517</v>
      </c>
      <c r="G70" t="s">
        <v>1279</v>
      </c>
      <c r="H70" t="s">
        <v>29</v>
      </c>
      <c r="I70" t="s">
        <v>264</v>
      </c>
      <c r="J70" s="5" t="s">
        <v>2121</v>
      </c>
      <c r="K70" t="s">
        <v>1280</v>
      </c>
      <c r="L70" t="s">
        <v>776</v>
      </c>
      <c r="M70" t="s">
        <v>777</v>
      </c>
      <c r="N70" t="s">
        <v>1281</v>
      </c>
      <c r="O70" t="s">
        <v>1282</v>
      </c>
      <c r="P70" t="s">
        <v>1283</v>
      </c>
      <c r="Q70" t="s">
        <v>264</v>
      </c>
      <c r="R70" s="7" t="s">
        <v>2236</v>
      </c>
      <c r="U70" t="str">
        <f t="shared" si="1"/>
        <v>var CLG_0511258R=L.marker([49.0712631,3.6367154],{icon:icon_CLG,bounceOnAdd: true, bounceOnAddOptions: {duration: 500, height: 100},bounceOnAddCallback: function() {console.log(*done*)}});CLG_0511258R.bindPopup('&lt;p align=center&gt; &lt;font size=2&gt;&lt;b&gt;&lt;u&gt;CLG CLAUDE-NICOLAS LEDOUX&lt;/b&gt;&lt;/u&gt;&lt;br&gt;&lt;br&gt;&lt;font size=1&gt;45 RUE DU FAUBOURG DE CHAVENAY&lt;br&gt;51700&lt;b&gt; DORMANS&lt;/b&gt;&lt;br&gt;03.26.58.21.99&lt;br&gt;&lt;br&gt;&lt;br&gt;&lt;font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onClick=*parent.location=\'mailto:ce.0511258R@ac-reims.fr\'*&gt;&lt;br&gt;&lt;br&gt;&lt;a href=http://sepia.ac-reims.fr/clg-dormans/-spip-/ target=_blank &gt;Pour en savoir plus&lt;/a&gt;');CLG_0511258R.addTo(CLG);</v>
      </c>
    </row>
    <row r="71" spans="1:21" x14ac:dyDescent="0.25">
      <c r="A71" t="s">
        <v>272</v>
      </c>
      <c r="B71" t="s">
        <v>26</v>
      </c>
      <c r="C71" t="s">
        <v>29</v>
      </c>
      <c r="D71" t="s">
        <v>45</v>
      </c>
      <c r="E71" t="s">
        <v>586</v>
      </c>
      <c r="F71" t="s">
        <v>473</v>
      </c>
      <c r="G71" t="s">
        <v>1284</v>
      </c>
      <c r="H71" t="s">
        <v>29</v>
      </c>
      <c r="I71" t="s">
        <v>29</v>
      </c>
      <c r="J71" s="5" t="s">
        <v>2122</v>
      </c>
      <c r="K71" t="s">
        <v>1285</v>
      </c>
      <c r="L71" t="s">
        <v>778</v>
      </c>
      <c r="M71" t="s">
        <v>779</v>
      </c>
      <c r="N71" t="s">
        <v>1286</v>
      </c>
      <c r="O71" t="s">
        <v>2239</v>
      </c>
      <c r="P71" t="s">
        <v>1287</v>
      </c>
      <c r="Q71" t="s">
        <v>29</v>
      </c>
      <c r="R71" s="7" t="s">
        <v>2236</v>
      </c>
      <c r="U71" t="str">
        <f t="shared" si="1"/>
        <v>var CLG_0510016R=L.marker([49.0405607,3.9545786],{icon:icon_CLG,bounceOnAdd: true, bounceOnAddOptions: {duration: 500, height: 100},bounceOnAddCallback: function() {console.log(*done*)}});CLG_0510016R.bindPopup('&lt;p align=center&gt; &lt;font size=2&gt;&lt;b&gt;&lt;u&gt;CLG JEAN MONNET&lt;/b&gt;&lt;/u&gt;&lt;br&gt;&lt;br&gt;&lt;font size=1&gt;1 PLACE DE L\'EUROPE&lt;br&gt;51200&lt;b&gt; EPERNAY&lt;/b&gt;&lt;br&gt;03.26.55.90.50&lt;br&gt;&lt;br&gt;&lt;br&gt;&lt;font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onClick=*parent.location=\'mailto:ce.0510016R@ac-reims.fr\'*&gt;&lt;br&gt;&lt;br&gt;&lt;a href=http://etab.ac-reims.fr/jean-monnet/ target=_blank &gt;Pour en savoir plus&lt;/a&gt;');CLG_0510016R.addTo(CLG);</v>
      </c>
    </row>
    <row r="72" spans="1:21" x14ac:dyDescent="0.25">
      <c r="A72" t="s">
        <v>274</v>
      </c>
      <c r="B72" t="s">
        <v>26</v>
      </c>
      <c r="C72" t="s">
        <v>29</v>
      </c>
      <c r="D72" t="s">
        <v>45</v>
      </c>
      <c r="E72" t="s">
        <v>586</v>
      </c>
      <c r="F72" t="s">
        <v>519</v>
      </c>
      <c r="G72" t="s">
        <v>1288</v>
      </c>
      <c r="H72" t="s">
        <v>29</v>
      </c>
      <c r="I72" t="s">
        <v>29</v>
      </c>
      <c r="J72" s="5" t="s">
        <v>2123</v>
      </c>
      <c r="K72" t="s">
        <v>1289</v>
      </c>
      <c r="L72" t="s">
        <v>782</v>
      </c>
      <c r="M72" t="s">
        <v>783</v>
      </c>
      <c r="N72" t="s">
        <v>1290</v>
      </c>
      <c r="O72" t="s">
        <v>1291</v>
      </c>
      <c r="P72" t="s">
        <v>1292</v>
      </c>
      <c r="Q72" t="s">
        <v>2021</v>
      </c>
      <c r="R72" s="7" t="s">
        <v>2236</v>
      </c>
      <c r="U72" t="str">
        <f t="shared" si="1"/>
        <v>var CLG_0511189R=L.marker([49.0541088,3.9498929],{icon:icon_CLG,bounceOnAdd: true, bounceOnAddOptions: {duration: 500, height: 100},bounceOnAddCallback: function() {console.log(*done*)}});CLG_0511189R.bindPopup('&lt;p align=center&gt; &lt;font size=2&gt;&lt;b&gt;&lt;u&gt;CLG COTE LEGRIS&lt;/b&gt;&lt;/u&gt;&lt;br&gt;&lt;br&gt;&lt;font size=1&gt;9 AVENUE DE MARDEUIL&lt;br&gt;51331&lt;b&gt; EPERNAY CEDEX&lt;/b&gt;&lt;br&gt;03.26.51.16.24&lt;br&gt;&lt;br&gt;&lt;br&gt;&lt;font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onClick=*parent.location=\'mailto:ce.0511189R@ac-reims.fr\'*&gt;&lt;br&gt;&lt;br&gt;&lt;a href=www.clg-cote-legris.ac-reims.fr target=_blank &gt;Pour en savoir plus&lt;/a&gt;');CLG_0511189R.addTo(CLG);</v>
      </c>
    </row>
    <row r="73" spans="1:21" x14ac:dyDescent="0.25">
      <c r="A73" t="s">
        <v>275</v>
      </c>
      <c r="B73" t="s">
        <v>26</v>
      </c>
      <c r="C73" t="s">
        <v>29</v>
      </c>
      <c r="D73" t="s">
        <v>45</v>
      </c>
      <c r="E73" t="s">
        <v>586</v>
      </c>
      <c r="F73" t="s">
        <v>520</v>
      </c>
      <c r="G73" t="s">
        <v>1293</v>
      </c>
      <c r="H73" t="s">
        <v>29</v>
      </c>
      <c r="I73" t="s">
        <v>29</v>
      </c>
      <c r="J73" s="5" t="s">
        <v>2124</v>
      </c>
      <c r="K73" t="s">
        <v>1294</v>
      </c>
      <c r="L73" t="s">
        <v>784</v>
      </c>
      <c r="M73" t="s">
        <v>785</v>
      </c>
      <c r="N73" t="s">
        <v>1295</v>
      </c>
      <c r="O73" t="s">
        <v>1296</v>
      </c>
      <c r="P73" t="s">
        <v>1287</v>
      </c>
      <c r="Q73" t="s">
        <v>29</v>
      </c>
      <c r="R73" s="7" t="s">
        <v>2236</v>
      </c>
      <c r="U73" t="str">
        <f t="shared" si="1"/>
        <v>var CLG_0511327R=L.marker([49.0264894,3.95876],{icon:icon_CLG,bounceOnAdd: true, bounceOnAddOptions: {duration: 500, height: 100},bounceOnAddCallback: function() {console.log(*done*)}});CLG_0511327R.bindPopup('&lt;p align=center&gt; &lt;font size=2&gt;&lt;b&gt;&lt;u&gt;CLG TERRES ROUGES&lt;/b&gt;&lt;/u&gt;&lt;br&gt;&lt;br&gt;&lt;font size=1&gt;AVENUE DU GENERAL MARGUERITTE&lt;br&gt;51200&lt;b&gt; EPERNAY&lt;/b&gt;&lt;br&gt;03.26.54.20.40&lt;br&gt;&lt;br&gt;&lt;br&gt;&lt;font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onClick=*parent.location=\'mailto:ce.0511327R@ac-reims.fr\'*&gt;&lt;br&gt;&lt;br&gt;&lt;a href=http://sepia.ac-reims.fr/clg.terres.rouges/-wp-/ target=_blank &gt;Pour en savoir plus&lt;/a&gt;');CLG_0511327R.addTo(CLG);</v>
      </c>
    </row>
    <row r="74" spans="1:21" x14ac:dyDescent="0.25">
      <c r="A74" t="s">
        <v>277</v>
      </c>
      <c r="B74" t="s">
        <v>26</v>
      </c>
      <c r="C74" t="s">
        <v>249</v>
      </c>
      <c r="D74" t="s">
        <v>276</v>
      </c>
      <c r="E74" t="s">
        <v>586</v>
      </c>
      <c r="F74" t="s">
        <v>521</v>
      </c>
      <c r="G74" t="s">
        <v>1297</v>
      </c>
      <c r="H74" t="s">
        <v>29</v>
      </c>
      <c r="I74" t="s">
        <v>249</v>
      </c>
      <c r="J74" s="5" t="s">
        <v>2125</v>
      </c>
      <c r="K74" t="s">
        <v>1298</v>
      </c>
      <c r="L74" t="s">
        <v>786</v>
      </c>
      <c r="M74" t="s">
        <v>787</v>
      </c>
      <c r="N74" t="s">
        <v>1299</v>
      </c>
      <c r="O74" t="s">
        <v>1300</v>
      </c>
      <c r="P74" t="s">
        <v>1301</v>
      </c>
      <c r="Q74" t="s">
        <v>249</v>
      </c>
      <c r="R74" s="7" t="s">
        <v>2236</v>
      </c>
      <c r="U74" t="str">
        <f t="shared" si="1"/>
        <v>var CLG_0511567B=L.marker([48.7309189,3.5563364],{icon:icon_CLG,bounceOnAdd: true, bounceOnAddOptions: {duration: 500, height: 100},bounceOnAddCallback: function() {console.log(*done*)}});CLG_0511567B.bindPopup('&lt;p align=center&gt; &lt;font size=2&gt;&lt;b&gt;&lt;u&gt;CLG DU GRAND MORIN&lt;/b&gt;&lt;/u&gt;&lt;br&gt;&lt;br&gt;&lt;font size=1&gt;6 RUE BERTHELOT&lt;br&gt;51310&lt;b&gt; ESTERNAY&lt;/b&gt;&lt;br&gt;03.26.81.91.00&lt;br&gt;&lt;br&gt;&lt;br&gt;&lt;font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onClick=*parent.location=\'mailto:ce.0511567B@ac-reims.fr\'*&gt;&lt;br&gt;&lt;br&gt;&lt;a href=http://sepia.ac-reims.fr/clg-esternay/-spip-/ target=_blank &gt;Pour en savoir plus&lt;/a&gt;');CLG_0511567B.addTo(CLG);</v>
      </c>
    </row>
    <row r="75" spans="1:21" x14ac:dyDescent="0.25">
      <c r="A75" t="s">
        <v>280</v>
      </c>
      <c r="B75" t="s">
        <v>26</v>
      </c>
      <c r="C75" t="s">
        <v>278</v>
      </c>
      <c r="D75" t="s">
        <v>279</v>
      </c>
      <c r="E75" t="s">
        <v>586</v>
      </c>
      <c r="F75" t="s">
        <v>522</v>
      </c>
      <c r="G75" t="s">
        <v>1302</v>
      </c>
      <c r="H75" t="s">
        <v>1258</v>
      </c>
      <c r="I75" t="s">
        <v>1259</v>
      </c>
      <c r="J75" s="5" t="s">
        <v>2126</v>
      </c>
      <c r="L75" t="s">
        <v>788</v>
      </c>
      <c r="M75" t="s">
        <v>789</v>
      </c>
      <c r="N75" t="s">
        <v>1303</v>
      </c>
      <c r="O75" t="s">
        <v>1304</v>
      </c>
      <c r="P75" t="s">
        <v>1305</v>
      </c>
      <c r="Q75" t="s">
        <v>278</v>
      </c>
      <c r="R75" s="7" t="s">
        <v>2236</v>
      </c>
      <c r="U75" t="str">
        <f t="shared" si="1"/>
        <v>var CLG_0511472Y=L.marker([48.9521099,4.3241528],{icon:icon_CLG,bounceOnAdd: true, bounceOnAddOptions: {duration: 500, height: 100},bounceOnAddCallback: function() {console.log(*done*)}});CLG_0511472Y.bindPopup('&lt;p align=center&gt; &lt;font size=2&gt;&lt;b&gt;&lt;u&gt;CLG LOUIS GRIGNON&lt;/b&gt;&lt;/u&gt;&lt;br&gt;&lt;br&gt;&lt;font size=1&gt;2 RUE LOUIS GRIGNON&lt;br&gt;51510&lt;b&gt; FAGNIERES&lt;/b&gt;&lt;br&gt;03.26.64.51.97&lt;br&gt;&lt;br&gt;&lt;br&gt;&lt;font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onClick=*parent.location=\'mailto:ce.0511472Y@ac-reims.fr\'*&gt;&lt;br&gt;&lt;br&gt;&lt;a href= target=_blank &gt;Pour en savoir plus&lt;/a&gt;');CLG_0511472Y.addTo(CLG);</v>
      </c>
    </row>
    <row r="76" spans="1:21" x14ac:dyDescent="0.25">
      <c r="A76" t="s">
        <v>282</v>
      </c>
      <c r="B76" t="s">
        <v>26</v>
      </c>
      <c r="C76" t="s">
        <v>281</v>
      </c>
      <c r="D76" t="s">
        <v>283</v>
      </c>
      <c r="E76" t="s">
        <v>586</v>
      </c>
      <c r="F76" t="s">
        <v>523</v>
      </c>
      <c r="G76" t="s">
        <v>1306</v>
      </c>
      <c r="H76" t="s">
        <v>29</v>
      </c>
      <c r="I76" t="s">
        <v>1307</v>
      </c>
      <c r="J76" s="5" t="s">
        <v>2127</v>
      </c>
      <c r="K76" t="s">
        <v>1308</v>
      </c>
      <c r="L76" t="s">
        <v>790</v>
      </c>
      <c r="M76" t="s">
        <v>791</v>
      </c>
      <c r="N76" t="s">
        <v>1309</v>
      </c>
      <c r="O76" t="s">
        <v>1310</v>
      </c>
      <c r="P76" t="s">
        <v>45</v>
      </c>
      <c r="Q76" t="s">
        <v>2022</v>
      </c>
      <c r="R76" s="7" t="s">
        <v>2236</v>
      </c>
      <c r="U76" t="str">
        <f t="shared" si="1"/>
        <v>var CLG_0510022X=L.marker([48.7495551,3.9910878],{icon:icon_CLG,bounceOnAdd: true, bounceOnAddOptions: {duration: 500, height: 100},bounceOnAddCallback: function() {console.log(*done*)}});CLG_0510022X.bindPopup('&lt;p align=center&gt; &lt;font size=2&gt;&lt;b&gt;&lt;u&gt;CLG STEPHANE MALLARME&lt;/b&gt;&lt;/u&gt;&lt;br&gt;&lt;br&gt;&lt;font size=1&gt;55 RUE FREROT&lt;br&gt;51230&lt;b&gt; FERE CHAMPENOISE&lt;/b&gt;&lt;br&gt;03.26.42.41.84&lt;br&gt;&lt;br&gt;&lt;br&gt;&lt;font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onClick=*parent.location=\'mailto:ce.0510022X@ac-reims.fr\'*&gt;&lt;br&gt;&lt;br&gt;&lt;a href=https://sepia.ac-reims.fr/clg-fere/-spip-/ target=_blank &gt;Pour en savoir plus&lt;/a&gt;');CLG_0510022X.addTo(CLG);</v>
      </c>
    </row>
    <row r="77" spans="1:21" x14ac:dyDescent="0.25">
      <c r="A77" t="s">
        <v>285</v>
      </c>
      <c r="B77" t="s">
        <v>26</v>
      </c>
      <c r="C77" t="s">
        <v>250</v>
      </c>
      <c r="D77" t="s">
        <v>284</v>
      </c>
      <c r="E77" t="s">
        <v>586</v>
      </c>
      <c r="F77" t="s">
        <v>524</v>
      </c>
      <c r="G77" t="s">
        <v>1311</v>
      </c>
      <c r="H77" t="s">
        <v>30</v>
      </c>
      <c r="I77" t="s">
        <v>250</v>
      </c>
      <c r="J77" s="5" t="s">
        <v>2128</v>
      </c>
      <c r="K77" t="s">
        <v>1312</v>
      </c>
      <c r="L77" t="s">
        <v>792</v>
      </c>
      <c r="M77" t="s">
        <v>793</v>
      </c>
      <c r="N77" t="s">
        <v>1313</v>
      </c>
      <c r="O77" t="s">
        <v>1314</v>
      </c>
      <c r="P77" t="s">
        <v>1315</v>
      </c>
      <c r="Q77" t="s">
        <v>250</v>
      </c>
      <c r="R77" s="7" t="s">
        <v>2236</v>
      </c>
      <c r="U77" t="str">
        <f t="shared" si="1"/>
        <v>var CLG_0511188P=L.marker([49.3042634,3.6959709],{icon:icon_CLG,bounceOnAdd: true, bounceOnAddOptions: {duration: 500, height: 100},bounceOnAddCallback: function() {console.log(*done*)}});CLG_0511188P.bindPopup('&lt;p align=center&gt; &lt;font size=2&gt;&lt;b&gt;&lt;u&gt;CLG THIBAUD DE CHAMPAGNE&lt;/b&gt;&lt;/u&gt;&lt;br&gt;&lt;br&gt;&lt;font size=1&gt;16 AVENUE DU BOIS DES AMOURETTES&lt;br&gt;51170&lt;b&gt; FISMES&lt;/b&gt;&lt;br&gt;03.26.48.16.52&lt;br&gt;&lt;br&gt;&lt;br&gt;&lt;font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onClick=*parent.location=\'mailto:ce.0511188P@ac-reims.fr\'*&gt;&lt;br&gt;&lt;br&gt;&lt;a href=http://sepia.ac-reims.fr/clg-de-champagne/-spip-/ target=_blank &gt;Pour en savoir plus&lt;/a&gt;');CLG_0511188P.addTo(CLG);</v>
      </c>
    </row>
    <row r="78" spans="1:21" x14ac:dyDescent="0.25">
      <c r="A78" t="s">
        <v>288</v>
      </c>
      <c r="B78" t="s">
        <v>26</v>
      </c>
      <c r="C78" t="s">
        <v>286</v>
      </c>
      <c r="D78" t="s">
        <v>287</v>
      </c>
      <c r="E78" t="s">
        <v>586</v>
      </c>
      <c r="F78" t="s">
        <v>526</v>
      </c>
      <c r="G78" t="s">
        <v>1316</v>
      </c>
      <c r="H78" t="s">
        <v>1258</v>
      </c>
      <c r="I78" t="s">
        <v>1317</v>
      </c>
      <c r="J78" s="5" t="s">
        <v>2129</v>
      </c>
      <c r="K78" t="s">
        <v>1318</v>
      </c>
      <c r="L78" t="s">
        <v>794</v>
      </c>
      <c r="M78" t="s">
        <v>795</v>
      </c>
      <c r="N78" t="s">
        <v>1319</v>
      </c>
      <c r="O78" t="s">
        <v>1320</v>
      </c>
      <c r="P78" t="s">
        <v>1321</v>
      </c>
      <c r="Q78" t="s">
        <v>286</v>
      </c>
      <c r="R78" s="7" t="s">
        <v>2236</v>
      </c>
      <c r="U78" t="str">
        <f t="shared" si="1"/>
        <v>var CLG_0511474A=L.marker([48.7130915,4.5917897],{icon:icon_CLG,bounceOnAdd: true, bounceOnAddOptions: {duration: 500, height: 100},bounceOnAddCallback: function() {console.log(*done*)}});CLG_0511474A.bindPopup('&lt;p align=center&gt; &lt;font size=2&gt;&lt;b&gt;&lt;u&gt;CLG PIERRE-GILLES DE GENNES&lt;/b&gt;&lt;/u&gt;&lt;br&gt;&lt;br&gt;&lt;font size=1&gt;RUE MARCEL ALIN&lt;br&gt;51300&lt;b&gt; FRIGNICOURT&lt;/b&gt;&lt;br&gt;03.26.74.47.48&lt;br&gt;&lt;br&gt;&lt;br&gt;&lt;font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onClick=*parent.location=\'mailto:ce.0511474A@ac-reims.fr\'*&gt;&lt;br&gt;&lt;br&gt;&lt;a href=www.collegepierregillesdegennes.fr target=_blank &gt;Pour en savoir plus&lt;/a&gt;');CLG_0511474A.addTo(CLG);</v>
      </c>
    </row>
    <row r="79" spans="1:21" x14ac:dyDescent="0.25">
      <c r="A79" t="s">
        <v>291</v>
      </c>
      <c r="B79" t="s">
        <v>26</v>
      </c>
      <c r="C79" t="s">
        <v>263</v>
      </c>
      <c r="D79" t="s">
        <v>290</v>
      </c>
      <c r="E79" t="s">
        <v>586</v>
      </c>
      <c r="F79" t="s">
        <v>527</v>
      </c>
      <c r="G79" t="s">
        <v>1322</v>
      </c>
      <c r="H79" t="s">
        <v>30</v>
      </c>
      <c r="I79" t="s">
        <v>263</v>
      </c>
      <c r="J79" s="5" t="s">
        <v>2130</v>
      </c>
      <c r="K79" t="s">
        <v>1323</v>
      </c>
      <c r="L79" t="s">
        <v>796</v>
      </c>
      <c r="M79" t="s">
        <v>797</v>
      </c>
      <c r="N79" t="s">
        <v>1324</v>
      </c>
      <c r="O79" t="s">
        <v>1325</v>
      </c>
      <c r="P79" t="s">
        <v>304</v>
      </c>
      <c r="Q79" t="s">
        <v>263</v>
      </c>
      <c r="R79" s="7" t="s">
        <v>2236</v>
      </c>
      <c r="U79" t="str">
        <f t="shared" si="1"/>
        <v>var CLG_0511564Y=L.marker([49.2495702,3.9137579],{icon:icon_CLG,bounceOnAdd: true, bounceOnAddOptions: {duration: 500, height: 100},bounceOnAddCallback: function() {console.log(*done*)}});CLG_0511564Y.bindPopup('&lt;p align=center&gt; &lt;font size=2&gt;&lt;b&gt;&lt;u&gt;CLG RAYMOND SIROT&lt;/b&gt;&lt;/u&gt;&lt;br&gt;&lt;br&gt;&lt;font size=1&gt;9 RUE DU MOUTIER&lt;br&gt;51390&lt;b&gt; GUEUX&lt;/b&gt;&lt;br&gt;03.26.03.61.58&lt;br&gt;&lt;br&gt;&lt;br&gt;&lt;font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onClick=*parent.location=\'mailto:ce.0511564Y@ac-reims.fr\'*&gt;&lt;br&gt;&lt;br&gt;&lt;a href=http://sepia.ac-reims.fr/clg-gueux/-spip-/ target=_blank &gt;Pour en savoir plus&lt;/a&gt;');CLG_0511564Y.addTo(CLG);</v>
      </c>
    </row>
    <row r="80" spans="1:21" x14ac:dyDescent="0.25">
      <c r="A80" t="s">
        <v>294</v>
      </c>
      <c r="B80" t="s">
        <v>26</v>
      </c>
      <c r="C80" t="s">
        <v>248</v>
      </c>
      <c r="D80" t="s">
        <v>295</v>
      </c>
      <c r="E80" t="s">
        <v>586</v>
      </c>
      <c r="F80" t="s">
        <v>528</v>
      </c>
      <c r="G80" t="s">
        <v>1326</v>
      </c>
      <c r="H80" t="s">
        <v>29</v>
      </c>
      <c r="I80" t="s">
        <v>248</v>
      </c>
      <c r="J80" s="5" t="s">
        <v>2131</v>
      </c>
      <c r="K80" t="s">
        <v>1327</v>
      </c>
      <c r="L80" t="s">
        <v>798</v>
      </c>
      <c r="M80" t="s">
        <v>799</v>
      </c>
      <c r="N80" t="s">
        <v>1328</v>
      </c>
      <c r="O80" t="s">
        <v>1329</v>
      </c>
      <c r="P80" t="s">
        <v>1283</v>
      </c>
      <c r="Q80" t="s">
        <v>2023</v>
      </c>
      <c r="R80" s="7" t="s">
        <v>2236</v>
      </c>
      <c r="U80" t="str">
        <f t="shared" si="1"/>
        <v>var CLG_0510028D=L.marker([49.0815433,3.7382677],{icon:icon_CLG,bounceOnAdd: true, bounceOnAddOptions: {duration: 500, height: 100},bounceOnAddCallback: function() {console.log(*done*)}});CLG_0510028D.bindPopup('&lt;p align=center&gt; &lt;font size=2&gt;&lt;b&gt;&lt;u&gt;CLG PROFESSEUR NICAISE&lt;/b&gt;&lt;/u&gt;&lt;br&gt;&lt;br&gt;&lt;font size=1&gt;RUE DU PROFESSEUR NICAISE&lt;br&gt;51700&lt;b&gt; MAREUIL LE PORT&lt;/b&gt;&lt;br&gt;03.26.58.30.64&lt;br&gt;&lt;br&gt;&lt;br&gt;&lt;font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onClick=*parent.location=\'mailto:ce.0510028D@ac-reims.fr\'*&gt;&lt;br&gt;&lt;br&gt;&lt;a href=https://sepia.ac-reims.fr/clg-mareuil/-sipp-/ target=_blank &gt;Pour en savoir plus&lt;/a&gt;');CLG_0510028D.addTo(CLG);</v>
      </c>
    </row>
    <row r="81" spans="1:21" x14ac:dyDescent="0.25">
      <c r="A81" t="s">
        <v>296</v>
      </c>
      <c r="B81" t="s">
        <v>26</v>
      </c>
      <c r="C81" t="s">
        <v>289</v>
      </c>
      <c r="D81" t="s">
        <v>297</v>
      </c>
      <c r="E81" t="s">
        <v>586</v>
      </c>
      <c r="F81" t="s">
        <v>529</v>
      </c>
      <c r="G81" t="s">
        <v>1330</v>
      </c>
      <c r="H81" t="s">
        <v>29</v>
      </c>
      <c r="I81" t="s">
        <v>289</v>
      </c>
      <c r="J81" s="5" t="s">
        <v>2132</v>
      </c>
      <c r="L81" t="s">
        <v>800</v>
      </c>
      <c r="M81" t="s">
        <v>801</v>
      </c>
      <c r="N81" t="s">
        <v>1331</v>
      </c>
      <c r="O81" t="s">
        <v>2240</v>
      </c>
      <c r="P81" t="s">
        <v>269</v>
      </c>
      <c r="Q81" t="s">
        <v>289</v>
      </c>
      <c r="R81" s="7" t="s">
        <v>2236</v>
      </c>
      <c r="U81" t="str">
        <f t="shared" si="1"/>
        <v>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 MONTMIRAIL&lt;/b&gt;&lt;br&gt;03.26.81.01.50&lt;br&gt;&lt;br&gt;&lt;br&gt;&lt;font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onClick=*parent.location=\'mailto:ce.0510026B@ac-reims.fr\'*&gt;&lt;br&gt;&lt;br&gt;&lt;a href= target=_blank &gt;Pour en savoir plus&lt;/a&gt;');CLG_0510026B.addTo(CLG);</v>
      </c>
    </row>
    <row r="82" spans="1:21" x14ac:dyDescent="0.25">
      <c r="A82" t="s">
        <v>299</v>
      </c>
      <c r="B82" t="s">
        <v>26</v>
      </c>
      <c r="C82" t="s">
        <v>298</v>
      </c>
      <c r="D82" t="s">
        <v>300</v>
      </c>
      <c r="E82" t="s">
        <v>586</v>
      </c>
      <c r="F82" t="s">
        <v>426</v>
      </c>
      <c r="G82" t="s">
        <v>1332</v>
      </c>
      <c r="H82" t="s">
        <v>29</v>
      </c>
      <c r="I82" t="s">
        <v>1333</v>
      </c>
      <c r="J82" s="5" t="s">
        <v>2133</v>
      </c>
      <c r="L82" t="s">
        <v>802</v>
      </c>
      <c r="M82" t="s">
        <v>803</v>
      </c>
      <c r="N82" t="s">
        <v>1334</v>
      </c>
      <c r="O82" t="s">
        <v>1335</v>
      </c>
      <c r="P82" t="s">
        <v>1336</v>
      </c>
      <c r="Q82" t="s">
        <v>2024</v>
      </c>
      <c r="R82" s="7" t="s">
        <v>2236</v>
      </c>
      <c r="U82" t="str">
        <f t="shared" si="1"/>
        <v>var CLG_0510027C=L.marker([48.922511,3.8018023],{icon:icon_CLG,bounceOnAdd: true, bounceOnAddOptions: {duration: 500, height: 100},bounceOnAddCallback: function() {console.log(*done*)}});CLG_0510027C.bindPopup('&lt;p align=center&gt; &lt;font size=2&gt;&lt;b&gt;&lt;u&gt;CLG DE MONTMORT-LUCY&lt;/b&gt;&lt;/u&gt;&lt;br&gt;&lt;br&gt;&lt;font size=1&gt;60 RUE DE LA LIBERATION&lt;br&gt;51270&lt;b&gt; MONTMORT LUCY&lt;/b&gt;&lt;br&gt;03.26.59.10.27&lt;br&gt;&lt;br&gt;&lt;br&gt;&lt;font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onClick=*parent.location=\'mailto:ce.0510027C@ac-reims.fr\'*&gt;&lt;br&gt;&lt;br&gt;&lt;a href= target=_blank &gt;Pour en savoir plus&lt;/a&gt;');CLG_0510027C.addTo(CLG);</v>
      </c>
    </row>
    <row r="83" spans="1:21" x14ac:dyDescent="0.25">
      <c r="A83" t="s">
        <v>302</v>
      </c>
      <c r="B83" t="s">
        <v>26</v>
      </c>
      <c r="C83" t="s">
        <v>301</v>
      </c>
      <c r="D83" t="s">
        <v>303</v>
      </c>
      <c r="E83" t="s">
        <v>586</v>
      </c>
      <c r="F83" t="s">
        <v>530</v>
      </c>
      <c r="G83" t="s">
        <v>1337</v>
      </c>
      <c r="H83" t="s">
        <v>1258</v>
      </c>
      <c r="I83" t="s">
        <v>1338</v>
      </c>
      <c r="J83" s="5" t="s">
        <v>2134</v>
      </c>
      <c r="L83" t="s">
        <v>804</v>
      </c>
      <c r="M83" t="s">
        <v>805</v>
      </c>
      <c r="N83" t="s">
        <v>1339</v>
      </c>
      <c r="O83" t="s">
        <v>1340</v>
      </c>
      <c r="P83" t="s">
        <v>1341</v>
      </c>
      <c r="Q83" t="s">
        <v>2025</v>
      </c>
      <c r="R83" s="7" t="s">
        <v>2236</v>
      </c>
      <c r="U83" t="str">
        <f t="shared" si="1"/>
        <v>var CLG_0510029E=L.marker([49.1374524,4.3622676],{icon:icon_CLG,bounceOnAdd: true, bounceOnAddOptions: {duration: 500, height: 100},bounceOnAddCallback: function() {console.log(*done*)}});CLG_0510029E.bindPopup('&lt;p align=center&gt; &lt;font size=2&gt;&lt;b&gt;&lt;u&gt;CLG HENRI GUILLAUMET&lt;/b&gt;&lt;/u&gt;&lt;br&gt;&lt;br&gt;&lt;font size=1&gt;20 RUE SAINT EXUPERY&lt;br&gt;51400&lt;b&gt; MOURMELON LE GRAND&lt;/b&gt;&lt;br&gt;03.26.66.12.65&lt;br&gt;&lt;br&gt;&lt;br&gt;&lt;font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onClick=*parent.location=\'mailto:ce.0510029E@ac-reims.fr\'*&gt;&lt;br&gt;&lt;br&gt;&lt;a href= target=_blank &gt;Pour en savoir plus&lt;/a&gt;');CLG_0510029E.addTo(CLG);</v>
      </c>
    </row>
    <row r="84" spans="1:21" x14ac:dyDescent="0.25">
      <c r="A84" t="s">
        <v>307</v>
      </c>
      <c r="B84" t="s">
        <v>26</v>
      </c>
      <c r="C84" t="s">
        <v>306</v>
      </c>
      <c r="D84" t="s">
        <v>308</v>
      </c>
      <c r="E84" t="s">
        <v>586</v>
      </c>
      <c r="F84" t="s">
        <v>531</v>
      </c>
      <c r="G84" t="s">
        <v>1342</v>
      </c>
      <c r="H84" t="s">
        <v>30</v>
      </c>
      <c r="I84" t="s">
        <v>1343</v>
      </c>
      <c r="J84" s="5" t="s">
        <v>2135</v>
      </c>
      <c r="L84" t="s">
        <v>806</v>
      </c>
      <c r="M84" t="s">
        <v>807</v>
      </c>
      <c r="N84" t="s">
        <v>1344</v>
      </c>
      <c r="O84" t="s">
        <v>1345</v>
      </c>
      <c r="P84" t="s">
        <v>1346</v>
      </c>
      <c r="Q84" t="s">
        <v>1347</v>
      </c>
      <c r="R84" s="7" t="s">
        <v>2236</v>
      </c>
      <c r="U84" t="str">
        <f t="shared" si="1"/>
        <v>var CLG_0510030F=L.marker([49.2965945,4.3149188],{icon:icon_CLG,bounceOnAdd: true, bounceOnAddOptions: {duration: 500, height: 100},bounceOnAddCallback: function() {console.log(*done*)}});CLG_0510030F.bindPopup('&lt;p align=center&gt; &lt;font size=2&gt;&lt;b&gt;&lt;u&gt;CLG PIERRE SOUVERVILLE&lt;/b&gt;&lt;/u&gt;&lt;br&gt;&lt;br&gt;&lt;font size=1&gt;2 RUE DE NAYEUX&lt;br&gt;51490&lt;b&gt; PONTFAVERGER MORONVILLIERS&lt;/b&gt;&lt;br&gt;03.26.48.73.63&lt;br&gt;&lt;br&gt;&lt;br&gt;&lt;font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onClick=*parent.location=\'mailto:ce.0510030F@ac-reims.fr\'*&gt;&lt;br&gt;&lt;br&gt;&lt;a href= target=_blank &gt;Pour en savoir plus&lt;/a&gt;');CLG_0510030F.addTo(CLG);</v>
      </c>
    </row>
    <row r="85" spans="1:21" x14ac:dyDescent="0.25">
      <c r="A85" t="s">
        <v>316</v>
      </c>
      <c r="B85" t="s">
        <v>26</v>
      </c>
      <c r="C85" t="s">
        <v>30</v>
      </c>
      <c r="D85" t="s">
        <v>49</v>
      </c>
      <c r="E85" t="s">
        <v>586</v>
      </c>
      <c r="F85" t="s">
        <v>538</v>
      </c>
      <c r="G85" t="s">
        <v>1348</v>
      </c>
      <c r="H85" t="s">
        <v>30</v>
      </c>
      <c r="I85" t="s">
        <v>30</v>
      </c>
      <c r="J85" s="5" t="s">
        <v>2136</v>
      </c>
      <c r="L85" t="s">
        <v>822</v>
      </c>
      <c r="M85" t="s">
        <v>823</v>
      </c>
      <c r="N85" t="s">
        <v>1349</v>
      </c>
      <c r="O85" t="s">
        <v>1350</v>
      </c>
      <c r="P85" t="s">
        <v>1351</v>
      </c>
      <c r="Q85" t="s">
        <v>2026</v>
      </c>
      <c r="R85" s="7" t="s">
        <v>2236</v>
      </c>
      <c r="U85" t="str">
        <f t="shared" si="1"/>
        <v>var CLG_0510044W=L.marker([49.2829761,4.0218456],{icon:icon_CLG,bounceOnAdd: true, bounceOnAddOptions: {duration: 500, height: 100},bounceOnAddCallback: function() {console.log(*done*)}});CLG_0510044W.bindPopup('&lt;p align=center&gt; &lt;font size=2&gt;&lt;b&gt;&lt;u&gt;CLG COLBERT&lt;/b&gt;&lt;/u&gt;&lt;br&gt;&lt;br&gt;&lt;font size=1&gt;56 RUE DU DR SCHWEITZER&lt;br&gt;51096&lt;b&gt; REIMS CEDEX&lt;/b&gt;&lt;br&gt;03.26.09.23.43&lt;br&gt;&lt;br&gt;&lt;br&gt;&lt;font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onClick=*parent.location=\'mailto:ce.0510044W@ac-reims.fr\'*&gt;&lt;br&gt;&lt;br&gt;&lt;a href= target=_blank &gt;Pour en savoir plus&lt;/a&gt;');CLG_0510044W.addTo(CLG);</v>
      </c>
    </row>
    <row r="86" spans="1:21" x14ac:dyDescent="0.25">
      <c r="A86" t="s">
        <v>317</v>
      </c>
      <c r="B86" t="s">
        <v>26</v>
      </c>
      <c r="C86" t="s">
        <v>30</v>
      </c>
      <c r="D86" t="s">
        <v>49</v>
      </c>
      <c r="E86" t="s">
        <v>586</v>
      </c>
      <c r="F86" t="s">
        <v>50</v>
      </c>
      <c r="G86" t="s">
        <v>1352</v>
      </c>
      <c r="H86" t="s">
        <v>30</v>
      </c>
      <c r="I86" t="s">
        <v>30</v>
      </c>
      <c r="J86" s="5" t="s">
        <v>2137</v>
      </c>
      <c r="K86" t="s">
        <v>1353</v>
      </c>
      <c r="L86" t="s">
        <v>824</v>
      </c>
      <c r="M86" t="s">
        <v>825</v>
      </c>
      <c r="N86" t="s">
        <v>1354</v>
      </c>
      <c r="O86" t="s">
        <v>1355</v>
      </c>
      <c r="P86" t="s">
        <v>1356</v>
      </c>
      <c r="Q86" t="s">
        <v>30</v>
      </c>
      <c r="R86" s="7" t="s">
        <v>2236</v>
      </c>
      <c r="U86" t="str">
        <f t="shared" si="1"/>
        <v>var CLG_0511084B=L.marker([49.2516579,4.0358863],{icon:icon_CLG,bounceOnAdd: true, bounceOnAddOptions: {duration: 500, height: 100},bounceOnAddCallback: function() {console.log(*done*)}});CLG_0511084B.bindPopup('&lt;p align=center&gt; &lt;font size=2&gt;&lt;b&gt;&lt;u&gt;CLG UNIVERSITE&lt;/b&gt;&lt;/u&gt;&lt;br&gt;&lt;br&gt;&lt;font size=1&gt;20 RUE DE L UNIVERSITE&lt;br&gt;51100&lt;b&gt; REIMS&lt;/b&gt;&lt;br&gt;03.26.40.27.89&lt;br&gt;&lt;br&gt;&lt;br&gt;&lt;font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onClick=*parent.location=\'mailto:ce.0511084B@ac-reims.fr\'*&gt;&lt;br&gt;&lt;br&gt;&lt;a href=http://xxi.ac-reims.fr/clg-université/ target=_blank &gt;Pour en savoir plus&lt;/a&gt;');CLG_0511084B.addTo(CLG);</v>
      </c>
    </row>
    <row r="87" spans="1:21" x14ac:dyDescent="0.25">
      <c r="A87" t="s">
        <v>318</v>
      </c>
      <c r="B87" t="s">
        <v>26</v>
      </c>
      <c r="C87" t="s">
        <v>30</v>
      </c>
      <c r="D87" t="s">
        <v>49</v>
      </c>
      <c r="E87" t="s">
        <v>586</v>
      </c>
      <c r="F87" t="s">
        <v>539</v>
      </c>
      <c r="G87" t="s">
        <v>1357</v>
      </c>
      <c r="H87" t="s">
        <v>30</v>
      </c>
      <c r="I87" t="s">
        <v>30</v>
      </c>
      <c r="J87" s="5" t="s">
        <v>2138</v>
      </c>
      <c r="L87" t="s">
        <v>826</v>
      </c>
      <c r="M87" t="s">
        <v>827</v>
      </c>
      <c r="N87" t="s">
        <v>1358</v>
      </c>
      <c r="O87" t="s">
        <v>1359</v>
      </c>
      <c r="P87" t="s">
        <v>1356</v>
      </c>
      <c r="Q87" t="s">
        <v>30</v>
      </c>
      <c r="R87" s="7" t="s">
        <v>2236</v>
      </c>
      <c r="U87" t="str">
        <f t="shared" si="1"/>
        <v>var CLG_0511085C=L.marker([49.2530345,4.0588493],{icon:icon_CLG,bounceOnAdd: true, bounceOnAddOptions: {duration: 500, height: 100},bounceOnAddCallback: function() {console.log(*done*)}});CLG_0511085C.bindPopup('&lt;p align=center&gt; &lt;font size=2&gt;&lt;b&gt;&lt;u&gt;CLG ROBERT SCHUMAN&lt;/b&gt;&lt;/u&gt;&lt;br&gt;&lt;br&gt;&lt;font size=1&gt;1 RUE BERTRAND DE MUN&lt;br&gt;51100&lt;b&gt; REIMS&lt;/b&gt;&lt;br&gt;03.26.07.03.58&lt;br&gt;&lt;br&gt;&lt;br&gt;&lt;font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onClick=*parent.location=\'mailto:ce.0511085C@ac-reims.fr\'*&gt;&lt;br&gt;&lt;br&gt;&lt;a href= target=_blank &gt;Pour en savoir plus&lt;/a&gt;');CLG_0511085C.addTo(CLG);</v>
      </c>
    </row>
    <row r="88" spans="1:21" x14ac:dyDescent="0.25">
      <c r="A88" t="s">
        <v>319</v>
      </c>
      <c r="B88" t="s">
        <v>26</v>
      </c>
      <c r="C88" t="s">
        <v>30</v>
      </c>
      <c r="D88" t="s">
        <v>49</v>
      </c>
      <c r="E88" t="s">
        <v>586</v>
      </c>
      <c r="F88" t="s">
        <v>540</v>
      </c>
      <c r="G88" t="s">
        <v>1360</v>
      </c>
      <c r="H88" t="s">
        <v>30</v>
      </c>
      <c r="I88" t="s">
        <v>30</v>
      </c>
      <c r="J88" s="5" t="s">
        <v>2139</v>
      </c>
      <c r="K88" t="s">
        <v>1361</v>
      </c>
      <c r="L88" t="s">
        <v>828</v>
      </c>
      <c r="M88" t="s">
        <v>829</v>
      </c>
      <c r="N88" t="s">
        <v>1362</v>
      </c>
      <c r="O88" t="s">
        <v>1363</v>
      </c>
      <c r="P88" t="s">
        <v>1356</v>
      </c>
      <c r="Q88" t="s">
        <v>30</v>
      </c>
      <c r="R88" s="7" t="s">
        <v>2236</v>
      </c>
      <c r="U88" t="str">
        <f t="shared" si="1"/>
        <v>var CLG_0511108C=L.marker([49.2270166,4.0425215],{icon:icon_CLG,bounceOnAdd: true, bounceOnAddOptions: {duration: 500, height: 100},bounceOnAddCallback: function() {console.log(*done*)}});CLG_0511108C.bindPopup('&lt;p align=center&gt; &lt;font size=2&gt;&lt;b&gt;&lt;u&gt;CLG PAUL FORT&lt;/b&gt;&lt;/u&gt;&lt;br&gt;&lt;br&gt;&lt;font size=1&gt;141 RUE DE LOUVOIS&lt;br&gt;51100&lt;b&gt; REIMS&lt;/b&gt;&lt;br&gt;03.26.06.60.14&lt;br&gt;&lt;br&gt;&lt;br&gt;&lt;font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onClick=*parent.location=\'mailto:ce.0511108C@ac-reims.fr\'*&gt;&lt;br&gt;&lt;br&gt;&lt;a href=http://sepia.ac-reims.fr/clg-paul-fort/-spip-/ target=_blank &gt;Pour en savoir plus&lt;/a&gt;');CLG_0511108C.addTo(CLG);</v>
      </c>
    </row>
    <row r="89" spans="1:21" x14ac:dyDescent="0.25">
      <c r="A89" t="s">
        <v>320</v>
      </c>
      <c r="B89" t="s">
        <v>26</v>
      </c>
      <c r="C89" t="s">
        <v>30</v>
      </c>
      <c r="D89" t="s">
        <v>49</v>
      </c>
      <c r="E89" t="s">
        <v>586</v>
      </c>
      <c r="F89" t="s">
        <v>440</v>
      </c>
      <c r="G89" t="s">
        <v>1364</v>
      </c>
      <c r="H89" t="s">
        <v>30</v>
      </c>
      <c r="I89" t="s">
        <v>30</v>
      </c>
      <c r="J89" s="5" t="s">
        <v>2140</v>
      </c>
      <c r="L89" t="s">
        <v>830</v>
      </c>
      <c r="M89" t="s">
        <v>831</v>
      </c>
      <c r="N89" t="s">
        <v>1365</v>
      </c>
      <c r="O89" t="s">
        <v>1366</v>
      </c>
      <c r="P89" t="s">
        <v>1356</v>
      </c>
      <c r="Q89" t="s">
        <v>30</v>
      </c>
      <c r="R89" s="7" t="s">
        <v>2236</v>
      </c>
      <c r="U89" t="str">
        <f t="shared" si="1"/>
        <v>var CLG_0511179E=L.marker([49.2434288,4.0359823],{icon:icon_CLG,bounceOnAdd: true, bounceOnAddOptions: {duration: 500, height: 100},bounceOnAddCallback: function() {console.log(*done*)}});CLG_0511179E.bindPopup('&lt;p align=center&gt; &lt;font size=2&gt;&lt;b&gt;&lt;u&gt;CLG SAINT-REMI&lt;/b&gt;&lt;/u&gt;&lt;br&gt;&lt;br&gt;&lt;font size=1&gt;2 RUE NICOLAS ROLAND&lt;br&gt;51100&lt;b&gt; REIMS&lt;/b&gt;&lt;br&gt;03.26.85.50.93&lt;br&gt;&lt;br&gt;&lt;br&gt;&lt;font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onClick=*parent.location=\'mailto:ce.0511179E@ac-reims.fr\'*&gt;&lt;br&gt;&lt;br&gt;&lt;a href= target=_blank &gt;Pour en savoir plus&lt;/a&gt;');CLG_0511179E.addTo(CLG);</v>
      </c>
    </row>
    <row r="90" spans="1:21" x14ac:dyDescent="0.25">
      <c r="A90" t="s">
        <v>321</v>
      </c>
      <c r="B90" t="s">
        <v>26</v>
      </c>
      <c r="C90" t="s">
        <v>30</v>
      </c>
      <c r="D90" t="s">
        <v>49</v>
      </c>
      <c r="E90" t="s">
        <v>586</v>
      </c>
      <c r="F90" t="s">
        <v>541</v>
      </c>
      <c r="G90" t="s">
        <v>1367</v>
      </c>
      <c r="H90" t="s">
        <v>30</v>
      </c>
      <c r="I90" t="s">
        <v>30</v>
      </c>
      <c r="J90" s="5" t="s">
        <v>2141</v>
      </c>
      <c r="L90" t="s">
        <v>832</v>
      </c>
      <c r="M90" t="s">
        <v>833</v>
      </c>
      <c r="N90" t="s">
        <v>1368</v>
      </c>
      <c r="O90" t="s">
        <v>1369</v>
      </c>
      <c r="P90" t="s">
        <v>1356</v>
      </c>
      <c r="Q90" t="s">
        <v>30</v>
      </c>
      <c r="R90" s="7" t="s">
        <v>2236</v>
      </c>
      <c r="U90" t="str">
        <f t="shared" si="1"/>
        <v>var CLG_0511214T=L.marker([49.276538,4.0100084],{icon:icon_CLG,bounceOnAdd: true, bounceOnAddOptions: {duration: 500, height: 100},bounceOnAddCallback: function() {console.log(*done*)}});CLG_0511214T.bindPopup('&lt;p align=center&gt; &lt;font size=2&gt;&lt;b&gt;&lt;u&gt;CLG TROIS FONTAINES&lt;/b&gt;&lt;/u&gt;&lt;br&gt;&lt;br&gt;&lt;font size=1&gt;247 RUE PAUL VAILLANT COUTURIER&lt;br&gt;51100&lt;b&gt; REIMS&lt;/b&gt;&lt;br&gt;03.26.09.01.50&lt;br&gt;&lt;br&gt;&lt;br&gt;&lt;font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onClick=*parent.location=\'mailto:ce.0511214T@ac-reims.fr\'*&gt;&lt;br&gt;&lt;br&gt;&lt;a href= target=_blank &gt;Pour en savoir plus&lt;/a&gt;');CLG_0511214T.addTo(CLG);</v>
      </c>
    </row>
    <row r="91" spans="1:21" x14ac:dyDescent="0.25">
      <c r="A91" t="s">
        <v>322</v>
      </c>
      <c r="B91" t="s">
        <v>26</v>
      </c>
      <c r="C91" t="s">
        <v>30</v>
      </c>
      <c r="D91" t="s">
        <v>49</v>
      </c>
      <c r="E91" t="s">
        <v>586</v>
      </c>
      <c r="F91" t="s">
        <v>542</v>
      </c>
      <c r="G91" t="s">
        <v>1370</v>
      </c>
      <c r="H91" t="s">
        <v>30</v>
      </c>
      <c r="I91" t="s">
        <v>30</v>
      </c>
      <c r="J91" s="5" t="s">
        <v>2142</v>
      </c>
      <c r="K91" t="s">
        <v>1371</v>
      </c>
      <c r="L91" t="s">
        <v>834</v>
      </c>
      <c r="M91" t="s">
        <v>835</v>
      </c>
      <c r="N91" t="s">
        <v>1372</v>
      </c>
      <c r="O91" t="s">
        <v>1373</v>
      </c>
      <c r="P91" t="s">
        <v>1351</v>
      </c>
      <c r="Q91" t="s">
        <v>2026</v>
      </c>
      <c r="R91" s="7" t="s">
        <v>2236</v>
      </c>
      <c r="U91" t="str">
        <f t="shared" si="1"/>
        <v>var CLG_0511251H=L.marker([49.2318944,4.0059719],{icon:icon_CLG,bounceOnAdd: true, bounceOnAddOptions: {duration: 500, height: 100},bounceOnAddCallback: function() {console.log(*done*)}});CLG_0511251H.bindPopup('&lt;p align=center&gt; &lt;font size=2&gt;&lt;b&gt;&lt;u&gt;CLG JOLIOT-CURIE&lt;/b&gt;&lt;/u&gt;&lt;br&gt;&lt;br&gt;&lt;font size=1&gt;2 RUE JOLIOT CURIE&lt;br&gt;51096&lt;b&gt; REIMS CEDEX&lt;/b&gt;&lt;br&gt;03.26.06.00.33&lt;br&gt;&lt;br&gt;&lt;br&gt;&lt;font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onClick=*parent.location=\'mailto:ce.0511251H@ac-reims.fr\'*&gt;&lt;br&gt;&lt;br&gt;&lt;a href=http://etab.ac-reims.fr/clg-joliot-curie-reims/-joomla-/ target=_blank &gt;Pour en savoir plus&lt;/a&gt;');CLG_0511251H.addTo(CLG);</v>
      </c>
    </row>
    <row r="92" spans="1:21" x14ac:dyDescent="0.25">
      <c r="A92" t="s">
        <v>323</v>
      </c>
      <c r="B92" t="s">
        <v>26</v>
      </c>
      <c r="C92" t="s">
        <v>30</v>
      </c>
      <c r="D92" t="s">
        <v>49</v>
      </c>
      <c r="E92" t="s">
        <v>586</v>
      </c>
      <c r="F92" t="s">
        <v>543</v>
      </c>
      <c r="G92" t="s">
        <v>1374</v>
      </c>
      <c r="H92" t="s">
        <v>30</v>
      </c>
      <c r="I92" t="s">
        <v>30</v>
      </c>
      <c r="J92" s="5" t="s">
        <v>2143</v>
      </c>
      <c r="K92" t="s">
        <v>1375</v>
      </c>
      <c r="L92" t="s">
        <v>836</v>
      </c>
      <c r="M92" t="s">
        <v>837</v>
      </c>
      <c r="N92" t="s">
        <v>1376</v>
      </c>
      <c r="O92" t="s">
        <v>1377</v>
      </c>
      <c r="P92" t="s">
        <v>349</v>
      </c>
      <c r="Q92" t="s">
        <v>2020</v>
      </c>
      <c r="R92" s="7" t="s">
        <v>2236</v>
      </c>
      <c r="U92" t="str">
        <f t="shared" si="1"/>
        <v>var CLG_0511254L=L.marker([49.2366458,4.0114754],{icon:icon_CLG,bounceOnAdd: true, bounceOnAddOptions: {duration: 500, height: 100},bounceOnAddCallback: function() {console.log(*done*)}});CLG_0511254L.bindPopup('&lt;p align=center&gt; &lt;font size=2&gt;&lt;b&gt;&lt;u&gt;CLG FRANCOIS LEGROS&lt;/b&gt;&lt;/u&gt;&lt;br&gt;&lt;br&gt;&lt;font size=1&gt;2 RUE FRANCOIS LEGROS&lt;br&gt;51573&lt;b&gt; REIMS CEDEX 2&lt;/b&gt;&lt;br&gt;03.26.08.03.77&lt;br&gt;&lt;br&gt;&lt;br&gt;&lt;font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onClick=*parent.location=\'mailto:ce.0511254L@ac-reims.fr\'*&gt;&lt;br&gt;&lt;br&gt;&lt;a href=www.clg-f-legros.fr target=_blank &gt;Pour en savoir plus&lt;/a&gt;');CLG_0511254L.addTo(CLG);</v>
      </c>
    </row>
    <row r="93" spans="1:21" x14ac:dyDescent="0.25">
      <c r="A93" t="s">
        <v>325</v>
      </c>
      <c r="B93" t="s">
        <v>26</v>
      </c>
      <c r="C93" t="s">
        <v>30</v>
      </c>
      <c r="D93" t="s">
        <v>49</v>
      </c>
      <c r="E93" t="s">
        <v>586</v>
      </c>
      <c r="F93" t="s">
        <v>544</v>
      </c>
      <c r="G93" t="s">
        <v>1378</v>
      </c>
      <c r="H93" t="s">
        <v>30</v>
      </c>
      <c r="I93" t="s">
        <v>30</v>
      </c>
      <c r="J93" s="5" t="s">
        <v>2144</v>
      </c>
      <c r="L93" t="s">
        <v>840</v>
      </c>
      <c r="M93" t="s">
        <v>841</v>
      </c>
      <c r="N93" t="s">
        <v>1379</v>
      </c>
      <c r="O93" t="s">
        <v>1380</v>
      </c>
      <c r="P93" t="s">
        <v>1381</v>
      </c>
      <c r="Q93" t="s">
        <v>2026</v>
      </c>
      <c r="R93" s="7" t="s">
        <v>2236</v>
      </c>
      <c r="U93" t="str">
        <f t="shared" si="1"/>
        <v>var CLG_0511470W=L.marker([49.2693689,4.0456072],{icon:icon_CLG,bounceOnAdd: true, bounceOnAddOptions: {duration: 500, height: 100},bounceOnAddCallback: function() {console.log(*done*)}});CLG_0511470W.bindPopup('&lt;p align=center&gt; &lt;font size=2&gt;&lt;b&gt;&lt;u&gt;CLG MARYSE BASTIE&lt;/b&gt;&lt;/u&gt;&lt;br&gt;&lt;br&gt;&lt;font size=1&gt;56 RUE LEON FAUCHER&lt;br&gt;51068&lt;b&gt; REIMS CEDEX&lt;/b&gt;&lt;br&gt;03.26.07.32.54&lt;br&gt;&lt;br&gt;&lt;br&gt;&lt;font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onClick=*parent.location=\'mailto:ce.0511470W@ac-reims.fr\'*&gt;&lt;br&gt;&lt;br&gt;&lt;a href= target=_blank &gt;Pour en savoir plus&lt;/a&gt;');CLG_0511470W.addTo(CLG);</v>
      </c>
    </row>
    <row r="94" spans="1:21" x14ac:dyDescent="0.25">
      <c r="A94" t="s">
        <v>326</v>
      </c>
      <c r="B94" t="s">
        <v>26</v>
      </c>
      <c r="C94" t="s">
        <v>30</v>
      </c>
      <c r="D94" t="s">
        <v>49</v>
      </c>
      <c r="E94" t="s">
        <v>586</v>
      </c>
      <c r="F94" t="s">
        <v>438</v>
      </c>
      <c r="G94" t="s">
        <v>1168</v>
      </c>
      <c r="H94" t="s">
        <v>30</v>
      </c>
      <c r="I94" t="s">
        <v>30</v>
      </c>
      <c r="J94" s="5" t="s">
        <v>2145</v>
      </c>
      <c r="K94" t="s">
        <v>1382</v>
      </c>
      <c r="L94" t="s">
        <v>842</v>
      </c>
      <c r="M94" t="s">
        <v>843</v>
      </c>
      <c r="N94" t="s">
        <v>1383</v>
      </c>
      <c r="O94" t="s">
        <v>1384</v>
      </c>
      <c r="P94" t="s">
        <v>1356</v>
      </c>
      <c r="Q94" t="s">
        <v>30</v>
      </c>
      <c r="R94" s="7" t="s">
        <v>2236</v>
      </c>
      <c r="U94" t="str">
        <f t="shared" si="1"/>
        <v>var CLG_0511531M=L.marker([49.2686582,4.0171592],{icon:icon_CLG,bounceOnAdd: true, bounceOnAddOptions: {duration: 500, height: 100},bounceOnAddCallback: function() {console.log(*done*)}});CLG_0511531M.bindPopup('&lt;p align=center&gt; &lt;font size=2&gt;&lt;b&gt;&lt;u&gt;CLG PIERRE BROSSOLETTE&lt;/b&gt;&lt;/u&gt;&lt;br&gt;&lt;br&gt;&lt;font size=1&gt;7 RUE ROLAND DORGELES&lt;br&gt;51100&lt;b&gt; REIMS&lt;/b&gt;&lt;br&gt;03.26.09.13.34&lt;br&gt;&lt;br&gt;&lt;br&gt;&lt;font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onClick=*parent.location=\'mailto:ce.0511531M@ac-reims.fr\'*&gt;&lt;br&gt;&lt;br&gt;&lt;a href=http://clg.p.brossolette.free.fr target=_blank &gt;Pour en savoir plus&lt;/a&gt;');CLG_0511531M.addTo(CLG);</v>
      </c>
    </row>
    <row r="95" spans="1:21" x14ac:dyDescent="0.25">
      <c r="A95" t="s">
        <v>328</v>
      </c>
      <c r="B95" t="s">
        <v>26</v>
      </c>
      <c r="C95" t="s">
        <v>30</v>
      </c>
      <c r="D95" t="s">
        <v>49</v>
      </c>
      <c r="E95" t="s">
        <v>586</v>
      </c>
      <c r="F95" t="s">
        <v>546</v>
      </c>
      <c r="G95" t="s">
        <v>1385</v>
      </c>
      <c r="H95" t="s">
        <v>30</v>
      </c>
      <c r="I95" t="s">
        <v>30</v>
      </c>
      <c r="J95" s="5" t="s">
        <v>2146</v>
      </c>
      <c r="K95" t="s">
        <v>1386</v>
      </c>
      <c r="L95" t="s">
        <v>846</v>
      </c>
      <c r="M95" t="s">
        <v>847</v>
      </c>
      <c r="N95" t="s">
        <v>1387</v>
      </c>
      <c r="O95" t="s">
        <v>1388</v>
      </c>
      <c r="P95" t="s">
        <v>1356</v>
      </c>
      <c r="Q95" t="s">
        <v>30</v>
      </c>
      <c r="R95" s="7" t="s">
        <v>2236</v>
      </c>
      <c r="U95" t="str">
        <f t="shared" si="1"/>
        <v>var CLG_0511802G=L.marker([49.2232492,4.0170801],{icon:icon_CLG,bounceOnAdd: true, bounceOnAddOptions: {duration: 500, height: 100},bounceOnAddCallback: function() {console.log(*done*)}});CLG_0511802G.bindPopup('&lt;p align=center&gt; &lt;font size=2&gt;&lt;b&gt;&lt;u&gt;CLG GEORGES BRAQUE&lt;/b&gt;&lt;/u&gt;&lt;br&gt;&lt;br&gt;&lt;font size=1&gt;3 RUE ADRIEN SENECHAL&lt;br&gt;51100&lt;b&gt; REIMS&lt;/b&gt;&lt;br&gt;03.26.36.07.92&lt;br&gt;&lt;br&gt;&lt;br&gt;&lt;font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onClick=*parent.location=\'mailto:ce.0511802G@ac-reims.fr\'*&gt;&lt;br&gt;&lt;br&gt;&lt;a href=http://www.college-braque.fr/ target=_blank &gt;Pour en savoir plus&lt;/a&gt;');CLG_0511802G.addTo(CLG);</v>
      </c>
    </row>
    <row r="96" spans="1:21" x14ac:dyDescent="0.25">
      <c r="A96" t="s">
        <v>333</v>
      </c>
      <c r="B96" t="s">
        <v>26</v>
      </c>
      <c r="C96" t="s">
        <v>332</v>
      </c>
      <c r="D96" t="s">
        <v>334</v>
      </c>
      <c r="E96" t="s">
        <v>586</v>
      </c>
      <c r="F96" t="s">
        <v>549</v>
      </c>
      <c r="G96" t="s">
        <v>1389</v>
      </c>
      <c r="H96" t="s">
        <v>30</v>
      </c>
      <c r="I96" t="s">
        <v>1390</v>
      </c>
      <c r="J96" s="5" t="s">
        <v>2147</v>
      </c>
      <c r="K96" t="s">
        <v>1391</v>
      </c>
      <c r="L96" t="s">
        <v>854</v>
      </c>
      <c r="M96" t="s">
        <v>855</v>
      </c>
      <c r="N96" t="s">
        <v>1392</v>
      </c>
      <c r="O96" t="s">
        <v>1393</v>
      </c>
      <c r="P96" t="s">
        <v>1394</v>
      </c>
      <c r="Q96" t="s">
        <v>2027</v>
      </c>
      <c r="R96" s="7" t="s">
        <v>2236</v>
      </c>
      <c r="U96" t="str">
        <f t="shared" si="1"/>
        <v>var CLG_0510048A=L.marker([49.1611199,4.0480114],{icon:icon_CLG,bounceOnAdd: true, bounceOnAddOptions: {duration: 500, height: 100},bounceOnAddCallback: function() {console.log(*done*)}});CLG_0510048A.bindPopup('&lt;p align=center&gt; &lt;font size=2&gt;&lt;b&gt;&lt;u&gt;CLG LA SOURCE&lt;/b&gt;&lt;/u&gt;&lt;br&gt;&lt;br&gt;&lt;font size=1&gt;RUE DES ROZAIS&lt;br&gt;51500&lt;b&gt; RILLY LA MONTAGNE&lt;/b&gt;&lt;br&gt;03.26.03.40.07&lt;br&gt;&lt;br&gt;&lt;br&gt;&lt;font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onClick=*parent.location=\'mailto:ce.0510048A@ac-reims.fr\'*&gt;&lt;br&gt;&lt;br&gt;&lt;a href=http://sepia.ac-reims.fr/clg-rilly/-spip-/ target=_blank &gt;Pour en savoir plus&lt;/a&gt;');CLG_0510048A.addTo(CLG);</v>
      </c>
    </row>
    <row r="97" spans="1:21" x14ac:dyDescent="0.25">
      <c r="A97" t="s">
        <v>335</v>
      </c>
      <c r="B97" t="s">
        <v>26</v>
      </c>
      <c r="C97" t="s">
        <v>63</v>
      </c>
      <c r="D97" t="s">
        <v>64</v>
      </c>
      <c r="E97" t="s">
        <v>586</v>
      </c>
      <c r="F97" t="s">
        <v>550</v>
      </c>
      <c r="G97" t="s">
        <v>1395</v>
      </c>
      <c r="H97" t="s">
        <v>1258</v>
      </c>
      <c r="I97" t="s">
        <v>1396</v>
      </c>
      <c r="J97" s="5" t="s">
        <v>2148</v>
      </c>
      <c r="L97" t="s">
        <v>856</v>
      </c>
      <c r="M97" t="s">
        <v>857</v>
      </c>
      <c r="N97" t="s">
        <v>1397</v>
      </c>
      <c r="O97" t="s">
        <v>1398</v>
      </c>
      <c r="P97" t="s">
        <v>1399</v>
      </c>
      <c r="Q97" t="s">
        <v>2028</v>
      </c>
      <c r="R97" s="7" t="s">
        <v>2236</v>
      </c>
      <c r="U97" t="str">
        <f t="shared" si="1"/>
        <v>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 STE MENEHOULD CEDEX&lt;/b&gt;&lt;br&gt;03.26.60.98.22&lt;br&gt;&lt;br&gt;&lt;br&gt;&lt;font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onClick=*parent.location=\'mailto:ce.0511191T@ac-reims.fr\'*&gt;&lt;br&gt;&lt;br&gt;&lt;a href= target=_blank &gt;Pour en savoir plus&lt;/a&gt;');CLG_0511191T.addTo(CLG);</v>
      </c>
    </row>
    <row r="98" spans="1:21" x14ac:dyDescent="0.25">
      <c r="A98" t="s">
        <v>338</v>
      </c>
      <c r="B98" t="s">
        <v>26</v>
      </c>
      <c r="C98" t="s">
        <v>336</v>
      </c>
      <c r="D98" t="s">
        <v>337</v>
      </c>
      <c r="E98" t="s">
        <v>586</v>
      </c>
      <c r="F98" t="s">
        <v>456</v>
      </c>
      <c r="G98" t="s">
        <v>1176</v>
      </c>
      <c r="H98" t="s">
        <v>1258</v>
      </c>
      <c r="I98" t="s">
        <v>1259</v>
      </c>
      <c r="J98" s="5" t="s">
        <v>2149</v>
      </c>
      <c r="K98" t="s">
        <v>1400</v>
      </c>
      <c r="L98" t="s">
        <v>858</v>
      </c>
      <c r="M98" t="s">
        <v>859</v>
      </c>
      <c r="N98" t="s">
        <v>1401</v>
      </c>
      <c r="O98" t="s">
        <v>1402</v>
      </c>
      <c r="P98" t="s">
        <v>1403</v>
      </c>
      <c r="Q98" t="s">
        <v>2029</v>
      </c>
      <c r="R98" s="7" t="s">
        <v>2236</v>
      </c>
      <c r="U98" t="str">
        <f t="shared" si="1"/>
        <v>var CLG_0511216V=L.marker([48.9463674,4.387916],{icon:icon_CLG,bounceOnAdd: true, bounceOnAddOptions: {duration: 500, height: 100},bounceOnAddCallback: function() {console.log(*done*)}});CLG_0511216V.bindPopup('&lt;p align=center&gt; &lt;font size=2&gt;&lt;b&gt;&lt;u&gt;CLG JEAN MOULIN&lt;/b&gt;&lt;/u&gt;&lt;br&gt;&lt;br&gt;&lt;font size=1&gt;122 AVENUE JACQUES SIMON&lt;br&gt;51470&lt;b&gt; ST MEMMIE&lt;/b&gt;&lt;br&gt;03.26.68.34.96&lt;br&gt;&lt;br&gt;&lt;br&gt;&lt;font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onClick=*parent.location=\'mailto:ce.0511216V@ac-reims.fr\'*&gt;&lt;br&gt;&lt;br&gt;&lt;a href=https://sepia.ac-reims.fr/clg-st-memmie/-spip-/ target=_blank &gt;Pour en savoir plus&lt;/a&gt;');CLG_0511216V.addTo(CLG);</v>
      </c>
    </row>
    <row r="99" spans="1:21" x14ac:dyDescent="0.25">
      <c r="A99" t="s">
        <v>339</v>
      </c>
      <c r="B99" t="s">
        <v>26</v>
      </c>
      <c r="C99" t="s">
        <v>251</v>
      </c>
      <c r="D99" t="s">
        <v>340</v>
      </c>
      <c r="E99" t="s">
        <v>586</v>
      </c>
      <c r="F99" t="s">
        <v>551</v>
      </c>
      <c r="G99" t="s">
        <v>2248</v>
      </c>
      <c r="H99" t="s">
        <v>30</v>
      </c>
      <c r="I99" t="s">
        <v>251</v>
      </c>
      <c r="J99" s="5" t="s">
        <v>2150</v>
      </c>
      <c r="L99" t="s">
        <v>860</v>
      </c>
      <c r="M99" t="s">
        <v>861</v>
      </c>
      <c r="N99" t="s">
        <v>1404</v>
      </c>
      <c r="O99" t="s">
        <v>1405</v>
      </c>
      <c r="P99" t="s">
        <v>1406</v>
      </c>
      <c r="Q99" t="s">
        <v>2030</v>
      </c>
      <c r="R99" s="7" t="s">
        <v>2236</v>
      </c>
      <c r="U99" t="str">
        <f t="shared" si="1"/>
        <v>var CLG_0510051D=L.marker([49.3055642,3.9628335],{icon:icon_CLG,bounceOnAdd: true, bounceOnAddOptions: {duration: 500, height: 100},bounceOnAddCallback: function() {console.log(*done*)}});CLG_0510051D.bindPopup('&lt;p align=center&gt; &lt;font size=2&gt;&lt;b&gt;&lt;u&gt;CLG DU MONT D\'HOR&lt;/b&gt;&lt;/u&gt;&lt;br&gt;&lt;br&gt;&lt;font size=1&gt;1 RUE MARCEL LADIESSE&lt;br&gt;51220&lt;b&gt; ST THIERRY&lt;/b&gt;&lt;br&gt;03.26.03.12.73&lt;br&gt;&lt;br&gt;&lt;br&gt;&lt;font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onClick=*parent.location=\'mailto:ce.0510051D@ac-reims.fr\'*&gt;&lt;br&gt;&lt;br&gt;&lt;a href= target=_blank &gt;Pour en savoir plus&lt;/a&gt;');CLG_0510051D.addTo(CLG);</v>
      </c>
    </row>
    <row r="100" spans="1:21" x14ac:dyDescent="0.25">
      <c r="A100" t="s">
        <v>342</v>
      </c>
      <c r="B100" t="s">
        <v>26</v>
      </c>
      <c r="C100" t="s">
        <v>341</v>
      </c>
      <c r="D100" t="s">
        <v>343</v>
      </c>
      <c r="E100" t="s">
        <v>586</v>
      </c>
      <c r="F100" t="s">
        <v>450</v>
      </c>
      <c r="G100" t="s">
        <v>1407</v>
      </c>
      <c r="H100" t="s">
        <v>1258</v>
      </c>
      <c r="I100" t="s">
        <v>1408</v>
      </c>
      <c r="J100" s="5" t="s">
        <v>2151</v>
      </c>
      <c r="K100" t="s">
        <v>1409</v>
      </c>
      <c r="L100" t="s">
        <v>862</v>
      </c>
      <c r="M100" t="s">
        <v>863</v>
      </c>
      <c r="N100" t="s">
        <v>1410</v>
      </c>
      <c r="O100" t="s">
        <v>1411</v>
      </c>
      <c r="P100" t="s">
        <v>284</v>
      </c>
      <c r="Q100" t="s">
        <v>2031</v>
      </c>
      <c r="R100" s="7" t="s">
        <v>2236</v>
      </c>
      <c r="U100" t="str">
        <f t="shared" si="1"/>
        <v>var CLG_0510052E=L.marker([48.7849659,4.9082039],{icon:icon_CLG,bounceOnAdd: true, bounceOnAddOptions: {duration: 500, height: 100},bounceOnAddCallback: function() {console.log(*done*)}});CLG_0510052E.bindPopup('&lt;p align=center&gt; &lt;font size=2&gt;&lt;b&gt;&lt;u&gt;CLG LOUIS PASTEUR&lt;/b&gt;&lt;/u&gt;&lt;br&gt;&lt;br&gt;&lt;font size=1&gt;7 RUE DU DOCTEUR FRITSCH&lt;br&gt;51250&lt;b&gt; SERMAIZE LES BAINS&lt;/b&gt;&lt;br&gt;03.26.73.21.09&lt;br&gt;&lt;br&gt;&lt;br&gt;&lt;font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onClick=*parent.location=\'mailto:ce.0510052E@ac-reims.fr\'*&gt;&lt;br&gt;&lt;br&gt;&lt;a href=www.clg-sermaize.fr target=_blank &gt;Pour en savoir plus&lt;/a&gt;');CLG_0510052E.addTo(CLG);</v>
      </c>
    </row>
    <row r="101" spans="1:21" x14ac:dyDescent="0.25">
      <c r="A101" t="s">
        <v>345</v>
      </c>
      <c r="B101" t="s">
        <v>26</v>
      </c>
      <c r="C101" t="s">
        <v>65</v>
      </c>
      <c r="D101" t="s">
        <v>66</v>
      </c>
      <c r="E101" t="s">
        <v>586</v>
      </c>
      <c r="F101" t="s">
        <v>552</v>
      </c>
      <c r="G101" t="s">
        <v>1412</v>
      </c>
      <c r="H101" t="s">
        <v>29</v>
      </c>
      <c r="I101" t="s">
        <v>65</v>
      </c>
      <c r="J101" s="5" t="s">
        <v>2152</v>
      </c>
      <c r="K101" t="s">
        <v>1413</v>
      </c>
      <c r="L101" t="s">
        <v>866</v>
      </c>
      <c r="M101" t="s">
        <v>867</v>
      </c>
      <c r="N101" t="s">
        <v>1414</v>
      </c>
      <c r="O101" t="s">
        <v>1415</v>
      </c>
      <c r="P101" t="s">
        <v>1416</v>
      </c>
      <c r="Q101" t="s">
        <v>2032</v>
      </c>
      <c r="R101" s="7" t="s">
        <v>2236</v>
      </c>
      <c r="U101" t="str">
        <f t="shared" si="1"/>
        <v>var CLG_0510054G=L.marker([48.7254841,3.7169249],{icon:icon_CLG,bounceOnAdd: true, bounceOnAddOptions: {duration: 500, height: 100},bounceOnAddCallback: function() {console.log(*done*)}});CLG_0510054G.bindPopup('&lt;p align=center&gt; &lt;font size=2&gt;&lt;b&gt;&lt;u&gt;CLG LA FONTAINE DU VE&lt;/b&gt;&lt;/u&gt;&lt;br&gt;&lt;br&gt;&lt;font size=1&gt;AVENUE DE LA FONTAINE DU VE&lt;br&gt;51122&lt;b&gt; SEZANNE CEDEX&lt;/b&gt;&lt;br&gt;03.26.80.65.10&lt;br&gt;&lt;br&gt;&lt;br&gt;&lt;font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onClick=*parent.location=\'mailto:ce.0510054G@ac-reims.fr\'*&gt;&lt;br&gt;&lt;br&gt;&lt;a href=http://citescolaire.fontaine-du-ve.com/ target=_blank &gt;Pour en savoir plus&lt;/a&gt;');CLG_0510054G.addTo(CLG);</v>
      </c>
    </row>
    <row r="102" spans="1:21" x14ac:dyDescent="0.25">
      <c r="A102" t="s">
        <v>346</v>
      </c>
      <c r="B102" t="s">
        <v>26</v>
      </c>
      <c r="C102" t="s">
        <v>34</v>
      </c>
      <c r="D102" t="s">
        <v>347</v>
      </c>
      <c r="E102" t="s">
        <v>586</v>
      </c>
      <c r="F102" t="s">
        <v>450</v>
      </c>
      <c r="G102" t="s">
        <v>1407</v>
      </c>
      <c r="H102" t="s">
        <v>1258</v>
      </c>
      <c r="I102" t="s">
        <v>34</v>
      </c>
      <c r="J102" s="5" t="s">
        <v>2153</v>
      </c>
      <c r="K102" t="s">
        <v>1417</v>
      </c>
      <c r="L102" t="s">
        <v>868</v>
      </c>
      <c r="M102" t="s">
        <v>869</v>
      </c>
      <c r="N102" t="s">
        <v>1418</v>
      </c>
      <c r="O102" t="s">
        <v>1419</v>
      </c>
      <c r="P102" t="s">
        <v>1420</v>
      </c>
      <c r="Q102" t="s">
        <v>2033</v>
      </c>
      <c r="R102" s="7" t="s">
        <v>2236</v>
      </c>
      <c r="U102" t="str">
        <f t="shared" si="1"/>
        <v>var CLG_0510056J=L.marker([49.1267227,4.5362884],{icon:icon_CLG,bounceOnAdd: true, bounceOnAddOptions: {duration: 500, height: 100},bounceOnAddCallback: function() {console.log(*done*)}});CLG_0510056J.bindPopup('&lt;p align=center&gt; &lt;font size=2&gt;&lt;b&gt;&lt;u&gt;CLG LOUIS PASTEUR&lt;/b&gt;&lt;/u&gt;&lt;br&gt;&lt;br&gt;&lt;font size=1&gt;3 RUE DU COLLEGE&lt;br&gt;51601&lt;b&gt; SUIPPES CEDEX&lt;/b&gt;&lt;br&gt;03.26.70.10.57&lt;br&gt;&lt;br&gt;&lt;br&gt;&lt;font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onClick=*parent.location=\'mailto:ce.0510056J@ac-reims.fr\'*&gt;&lt;br&gt;&lt;br&gt;&lt;a href=http://sepia.ac-reims.fr/clg-pasteur/-spip-/ target=_blank &gt;Pour en savoir plus&lt;/a&gt;');CLG_0510056J.addTo(CLG);</v>
      </c>
    </row>
    <row r="103" spans="1:21" x14ac:dyDescent="0.25">
      <c r="A103" t="s">
        <v>350</v>
      </c>
      <c r="B103" t="s">
        <v>26</v>
      </c>
      <c r="C103" t="s">
        <v>348</v>
      </c>
      <c r="D103" t="s">
        <v>349</v>
      </c>
      <c r="E103" t="s">
        <v>586</v>
      </c>
      <c r="F103" t="s">
        <v>553</v>
      </c>
      <c r="G103" t="s">
        <v>1421</v>
      </c>
      <c r="H103" t="s">
        <v>30</v>
      </c>
      <c r="I103" t="s">
        <v>30</v>
      </c>
      <c r="J103" s="5" t="s">
        <v>2154</v>
      </c>
      <c r="K103" t="s">
        <v>1422</v>
      </c>
      <c r="L103" t="s">
        <v>870</v>
      </c>
      <c r="M103" t="s">
        <v>871</v>
      </c>
      <c r="N103" t="s">
        <v>1423</v>
      </c>
      <c r="O103" t="s">
        <v>1424</v>
      </c>
      <c r="P103" t="s">
        <v>305</v>
      </c>
      <c r="Q103" t="s">
        <v>2034</v>
      </c>
      <c r="R103" s="7" t="s">
        <v>2236</v>
      </c>
      <c r="U103" t="str">
        <f t="shared" si="1"/>
        <v>var CLG_0511187N=L.marker([49.2485825,3.9889405],{icon:icon_CLG,bounceOnAdd: true, bounceOnAddOptions: {duration: 500, height: 100},bounceOnAddCallback: function() {console.log(*done*)}});CLG_0511187N.bindPopup('&lt;p align=center&gt; &lt;font size=2&gt;&lt;b&gt;&lt;u&gt;CLG PAULETTE BILLA&lt;/b&gt;&lt;/u&gt;&lt;br&gt;&lt;br&gt;&lt;font size=1&gt;RUE KLEBER&lt;br&gt;51434&lt;b&gt; TINQUEUX CEDEX&lt;/b&gt;&lt;br&gt;03.26.08.34.36&lt;br&gt;&lt;br&gt;&lt;br&gt;&lt;font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onClick=*parent.location=\'mailto:ce.0511187N@ac-reims.fr\'*&gt;&lt;br&gt;&lt;br&gt;&lt;a href=http://sepia.ac-reims.fr/clg-tinqueux/-spip-/ target=_blank &gt;Pour en savoir plus&lt;/a&gt;');CLG_0511187N.addTo(CLG);</v>
      </c>
    </row>
    <row r="104" spans="1:21" x14ac:dyDescent="0.25">
      <c r="A104" t="s">
        <v>351</v>
      </c>
      <c r="B104" t="s">
        <v>26</v>
      </c>
      <c r="C104" t="s">
        <v>33</v>
      </c>
      <c r="D104" t="s">
        <v>35</v>
      </c>
      <c r="E104" t="s">
        <v>586</v>
      </c>
      <c r="F104" t="s">
        <v>525</v>
      </c>
      <c r="G104" t="s">
        <v>1425</v>
      </c>
      <c r="H104" t="s">
        <v>29</v>
      </c>
      <c r="I104" t="s">
        <v>33</v>
      </c>
      <c r="J104" s="5" t="s">
        <v>2155</v>
      </c>
      <c r="L104" t="s">
        <v>872</v>
      </c>
      <c r="M104" t="s">
        <v>873</v>
      </c>
      <c r="N104" t="s">
        <v>1426</v>
      </c>
      <c r="O104" t="s">
        <v>1427</v>
      </c>
      <c r="P104" t="s">
        <v>1428</v>
      </c>
      <c r="Q104" t="s">
        <v>33</v>
      </c>
      <c r="R104" s="7" t="s">
        <v>2236</v>
      </c>
      <c r="U104" t="str">
        <f t="shared" si="1"/>
        <v>var CLG_0510059M=L.marker([48.9069248,4.0164152],{icon:icon_CLG,bounceOnAdd: true, bounceOnAddOptions: {duration: 500, height: 100},bounceOnAddCallback: function() {console.log(*done*)}});CLG_0510059M.bindPopup('&lt;p align=center&gt; &lt;font size=2&gt;&lt;b&gt;&lt;u&gt;CLG EUSTACHE DESCHAMPS&lt;/b&gt;&lt;/u&gt;&lt;br&gt;&lt;br&gt;&lt;font size=1&gt;49 AVENUE BAMMENTAL&lt;br&gt;51130&lt;b&gt; VERTUS&lt;/b&gt;&lt;br&gt;03.26.52.21.64&lt;br&gt;&lt;br&gt;&lt;br&gt;&lt;font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onClick=*parent.location=\'mailto:ce.0510059M@ac-reims.fr\'*&gt;&lt;br&gt;&lt;br&gt;&lt;a href= target=_blank &gt;Pour en savoir plus&lt;/a&gt;');CLG_0510059M.addTo(CLG);</v>
      </c>
    </row>
    <row r="105" spans="1:21" x14ac:dyDescent="0.25">
      <c r="A105" t="s">
        <v>352</v>
      </c>
      <c r="B105" t="s">
        <v>26</v>
      </c>
      <c r="C105" t="s">
        <v>247</v>
      </c>
      <c r="D105" t="s">
        <v>353</v>
      </c>
      <c r="E105" t="s">
        <v>586</v>
      </c>
      <c r="F105" t="s">
        <v>554</v>
      </c>
      <c r="G105" t="s">
        <v>1429</v>
      </c>
      <c r="H105" t="s">
        <v>30</v>
      </c>
      <c r="I105" t="s">
        <v>247</v>
      </c>
      <c r="J105" s="5" t="s">
        <v>2156</v>
      </c>
      <c r="K105" t="s">
        <v>1430</v>
      </c>
      <c r="L105" t="s">
        <v>874</v>
      </c>
      <c r="M105" t="s">
        <v>875</v>
      </c>
      <c r="N105" t="s">
        <v>1431</v>
      </c>
      <c r="O105" t="s">
        <v>1432</v>
      </c>
      <c r="P105" t="s">
        <v>297</v>
      </c>
      <c r="Q105" t="s">
        <v>247</v>
      </c>
      <c r="R105" s="7" t="s">
        <v>2236</v>
      </c>
      <c r="U105" t="str">
        <f t="shared" si="1"/>
        <v>var CLG_0510060N=L.marker([49.1465174,4.1665127],{icon:icon_CLG,bounceOnAdd: true, bounceOnAddOptions: {duration: 500, height: 100},bounceOnAddCallback: function() {console.log(*done*)}});CLG_0510060N.bindPopup('&lt;p align=center&gt; &lt;font size=2&gt;&lt;b&gt;&lt;u&gt;CLG PAUL ELUARD&lt;/b&gt;&lt;/u&gt;&lt;br&gt;&lt;br&gt;&lt;font size=1&gt;14 RUE IRENEE GASS&lt;br&gt;51380&lt;b&gt; VERZY&lt;/b&gt;&lt;br&gt;03.26.97.91.29&lt;br&gt;&lt;br&gt;&lt;br&gt;&lt;font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onClick=*parent.location=\'mailto:ce.0510060N@ac-reims.fr\'*&gt;&lt;br&gt;&lt;br&gt;&lt;a href=http://sepia.ac-reims.fr/clg-verzy/-spip-/ target=_blank &gt;Pour en savoir plus&lt;/a&gt;');CLG_0510060N.addTo(CLG);</v>
      </c>
    </row>
    <row r="106" spans="1:21" x14ac:dyDescent="0.25">
      <c r="A106" t="s">
        <v>355</v>
      </c>
      <c r="B106" t="s">
        <v>26</v>
      </c>
      <c r="C106" t="s">
        <v>67</v>
      </c>
      <c r="D106" t="s">
        <v>68</v>
      </c>
      <c r="E106" t="s">
        <v>586</v>
      </c>
      <c r="F106" t="s">
        <v>556</v>
      </c>
      <c r="G106" t="s">
        <v>1433</v>
      </c>
      <c r="H106" t="s">
        <v>1258</v>
      </c>
      <c r="I106" t="s">
        <v>1317</v>
      </c>
      <c r="J106" s="5" t="s">
        <v>2157</v>
      </c>
      <c r="L106" t="s">
        <v>878</v>
      </c>
      <c r="M106" t="s">
        <v>879</v>
      </c>
      <c r="N106" t="s">
        <v>1434</v>
      </c>
      <c r="O106" t="s">
        <v>1435</v>
      </c>
      <c r="P106" t="s">
        <v>1321</v>
      </c>
      <c r="Q106" t="s">
        <v>2035</v>
      </c>
      <c r="R106" s="7" t="s">
        <v>2236</v>
      </c>
      <c r="U106" t="str">
        <f t="shared" si="1"/>
        <v>var CLG_0511256N=L.marker([48.7287757,4.5805229],{icon:icon_CLG,bounceOnAdd: true, bounceOnAddOptions: {duration: 500, height: 100},bounceOnAddCallback: function() {console.log(*done*)}});CLG_0511256N.bindPopup('&lt;p align=center&gt; &lt;font size=2&gt;&lt;b&gt;&lt;u&gt;CLG LES INDES&lt;/b&gt;&lt;/u&gt;&lt;br&gt;&lt;br&gt;&lt;font size=1&gt;1 ESPLANADE TAUBERBISCHOFSHEIM&lt;br&gt;51300&lt;b&gt; VITRY LE FRANCOIS&lt;/b&gt;&lt;br&gt;03.26.74.61.48&lt;br&gt;&lt;br&gt;&lt;br&gt;&lt;font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onClick=*parent.location=\'mailto:ce.0511256N@ac-reims.fr\'*&gt;&lt;br&gt;&lt;br&gt;&lt;a href= target=_blank &gt;Pour en savoir plus&lt;/a&gt;');CLG_0511256N.addTo(CLG);</v>
      </c>
    </row>
    <row r="107" spans="1:21" x14ac:dyDescent="0.25">
      <c r="A107" t="s">
        <v>356</v>
      </c>
      <c r="B107" t="s">
        <v>26</v>
      </c>
      <c r="C107" t="s">
        <v>67</v>
      </c>
      <c r="D107" t="s">
        <v>68</v>
      </c>
      <c r="E107" t="s">
        <v>586</v>
      </c>
      <c r="F107" t="s">
        <v>557</v>
      </c>
      <c r="G107" t="s">
        <v>1436</v>
      </c>
      <c r="H107" t="s">
        <v>1258</v>
      </c>
      <c r="I107" t="s">
        <v>1317</v>
      </c>
      <c r="J107" s="5" t="s">
        <v>2158</v>
      </c>
      <c r="K107" t="s">
        <v>1437</v>
      </c>
      <c r="L107" t="s">
        <v>880</v>
      </c>
      <c r="M107" t="s">
        <v>881</v>
      </c>
      <c r="N107" t="s">
        <v>1438</v>
      </c>
      <c r="O107" t="s">
        <v>1439</v>
      </c>
      <c r="P107" t="s">
        <v>292</v>
      </c>
      <c r="Q107" t="s">
        <v>2036</v>
      </c>
      <c r="R107" s="7" t="s">
        <v>2236</v>
      </c>
      <c r="U107" t="str">
        <f t="shared" si="1"/>
        <v>var CLG_0511476C=L.marker([48.728034,4.5937423],{icon:icon_CLG,bounceOnAdd: true, bounceOnAddOptions: {duration: 500, height: 100},bounceOnAddCallback: function() {console.log(*done*)}});CLG_0511476C.bindPopup('&lt;p align=center&gt; &lt;font size=2&gt;&lt;b&gt;&lt;u&gt;CLG VIEUX PORT&lt;/b&gt;&lt;/u&gt;&lt;br&gt;&lt;br&gt;&lt;font size=1&gt;RUE DU VIEUX PORT&lt;br&gt;51308&lt;b&gt; VITRY LE FRANCOIS CEDEX&lt;/b&gt;&lt;br&gt;03.26.41.21.90&lt;br&gt;&lt;br&gt;&lt;br&gt;&lt;font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onClick=*parent.location=\'mailto:ce.0511476C@ac-reims.fr\'*&gt;&lt;br&gt;&lt;br&gt;&lt;a href=www.clg-vieux-port.ac-reims.fr target=_blank &gt;Pour en savoir plus&lt;/a&gt;');CLG_0511476C.addTo(CLG);</v>
      </c>
    </row>
    <row r="108" spans="1:21" x14ac:dyDescent="0.25">
      <c r="A108" t="s">
        <v>359</v>
      </c>
      <c r="B108" t="s">
        <v>26</v>
      </c>
      <c r="C108" t="s">
        <v>357</v>
      </c>
      <c r="D108" t="s">
        <v>358</v>
      </c>
      <c r="E108" t="s">
        <v>586</v>
      </c>
      <c r="F108" t="s">
        <v>558</v>
      </c>
      <c r="G108" t="s">
        <v>1440</v>
      </c>
      <c r="H108" t="s">
        <v>30</v>
      </c>
      <c r="I108" t="s">
        <v>30</v>
      </c>
      <c r="J108" s="5" t="s">
        <v>2159</v>
      </c>
      <c r="K108" t="s">
        <v>1441</v>
      </c>
      <c r="L108" t="s">
        <v>882</v>
      </c>
      <c r="M108" t="s">
        <v>883</v>
      </c>
      <c r="N108" t="s">
        <v>1442</v>
      </c>
      <c r="O108" t="s">
        <v>2241</v>
      </c>
      <c r="P108" t="s">
        <v>1443</v>
      </c>
      <c r="Q108" t="s">
        <v>2037</v>
      </c>
      <c r="R108" s="7" t="s">
        <v>2236</v>
      </c>
      <c r="U108" t="str">
        <f t="shared" si="1"/>
        <v>var CLG_0512014M=L.marker([49.2916866,4.1080747],{icon:icon_CLG,bounceOnAdd: true, bounceOnAddOptions: {duration: 500, height: 100},bounceOnAddCallback: function() {console.log(*done*)}});CLG_0512014M.bindPopup('&lt;p align=center&gt; &lt;font size=2&gt;&lt;b&gt;&lt;u&gt;CLG LEONARD DE VINCI&lt;/b&gt;&lt;/u&gt;&lt;br&gt;&lt;br&gt;&lt;font size=1&gt;10 BOULEVARD DE L\'EUROPE&lt;br&gt;51420&lt;b&gt; WITRY LES REIMS&lt;/b&gt;&lt;br&gt;03.26.84.64.90&lt;br&gt;&lt;br&gt;&lt;br&gt;&lt;font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onClick=*parent.location=\'mailto:ce.0512014M@ac-reims.fr\'*&gt;&lt;br&gt;&lt;br&gt;&lt;a href=http://sepia.ac-reims.fr/clg-witry/ target=_blank &gt;Pour en savoir plus&lt;/a&gt;');CLG_0512014M.addTo(CLG);</v>
      </c>
    </row>
    <row r="109" spans="1:21" x14ac:dyDescent="0.25">
      <c r="A109" t="s">
        <v>367</v>
      </c>
      <c r="B109" t="s">
        <v>36</v>
      </c>
      <c r="C109" t="s">
        <v>365</v>
      </c>
      <c r="D109" t="s">
        <v>366</v>
      </c>
      <c r="E109" t="s">
        <v>586</v>
      </c>
      <c r="F109" t="s">
        <v>559</v>
      </c>
      <c r="G109" t="s">
        <v>1444</v>
      </c>
      <c r="H109" t="s">
        <v>37</v>
      </c>
      <c r="I109" t="s">
        <v>1445</v>
      </c>
      <c r="J109" s="5" t="s">
        <v>2160</v>
      </c>
      <c r="K109" t="s">
        <v>1446</v>
      </c>
      <c r="L109" t="s">
        <v>884</v>
      </c>
      <c r="M109" t="s">
        <v>885</v>
      </c>
      <c r="N109" t="s">
        <v>1447</v>
      </c>
      <c r="O109" t="s">
        <v>1448</v>
      </c>
      <c r="P109" t="s">
        <v>1449</v>
      </c>
      <c r="Q109" t="s">
        <v>2038</v>
      </c>
      <c r="R109" s="7" t="s">
        <v>2236</v>
      </c>
      <c r="U109" t="str">
        <f t="shared" si="1"/>
        <v>var CLG_0520706K=L.marker([47.959704,5.7453838],{icon:icon_CLG,bounceOnAdd: true, bounceOnAddOptions: {duration: 500, height: 100},bounceOnAddCallback: function() {console.log(*done*)}});CLG_0520706K.bindPopup('&lt;p align=center&gt; &lt;font size=2&gt;&lt;b&gt;&lt;u&gt;CLG MONTMORENCY&lt;/b&gt;&lt;/u&gt;&lt;br&gt;&lt;br&gt;&lt;font size=1&gt;RUE CONSTANTIN WEYER&lt;br&gt;52400&lt;b&gt; BOURBONNE LES BAINS&lt;/b&gt;&lt;br&gt;03.25.90.01.83&lt;br&gt;&lt;br&gt;&lt;br&gt;&lt;font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onClick=*parent.location=\'mailto:ce.0520706K@ac-reims.fr\'*&gt;&lt;br&gt;&lt;br&gt;&lt;a href=http://www.college-montmorency.fr target=_blank &gt;Pour en savoir plus&lt;/a&gt;');CLG_0520706K.addTo(CLG);</v>
      </c>
    </row>
    <row r="110" spans="1:21" x14ac:dyDescent="0.25">
      <c r="A110" t="s">
        <v>369</v>
      </c>
      <c r="B110" t="s">
        <v>36</v>
      </c>
      <c r="C110" t="s">
        <v>368</v>
      </c>
      <c r="D110" t="s">
        <v>370</v>
      </c>
      <c r="E110" t="s">
        <v>586</v>
      </c>
      <c r="F110" t="s">
        <v>560</v>
      </c>
      <c r="G110" t="s">
        <v>1450</v>
      </c>
      <c r="H110" t="s">
        <v>37</v>
      </c>
      <c r="I110" t="s">
        <v>1451</v>
      </c>
      <c r="J110" s="5" t="s">
        <v>2161</v>
      </c>
      <c r="K110" t="s">
        <v>1452</v>
      </c>
      <c r="L110" t="s">
        <v>886</v>
      </c>
      <c r="M110" t="s">
        <v>887</v>
      </c>
      <c r="N110" t="s">
        <v>1453</v>
      </c>
      <c r="O110" t="s">
        <v>1454</v>
      </c>
      <c r="P110" t="s">
        <v>1455</v>
      </c>
      <c r="Q110" t="s">
        <v>1451</v>
      </c>
      <c r="R110" s="7" t="s">
        <v>2236</v>
      </c>
      <c r="U110" t="str">
        <f t="shared" si="1"/>
        <v>var CLG_0520004X=L.marker([48.2013628,5.5881611],{icon:icon_CLG,bounceOnAdd: true, bounceOnAddOptions: {duration: 500, height: 100},bounceOnAddCallback: function() {console.log(*done*)}});CLG_0520004X.bindPopup('&lt;p align=center&gt; &lt;font size=2&gt;&lt;b&gt;&lt;u&gt;CLG LOUIS BRUNTZ&lt;/b&gt;&lt;/u&gt;&lt;br&gt;&lt;br&gt;&lt;font size=1&gt;5 RUE DE VERDUN&lt;br&gt;52150&lt;b&gt; BOURMONT&lt;/b&gt;&lt;br&gt;03.25.01.16.04&lt;br&gt;&lt;br&gt;&lt;br&gt;&lt;font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onClick=*parent.location=\'mailto:ce.0520004X@ac-reims.fr\'*&gt;&lt;br&gt;&lt;br&gt;&lt;a href=http://sepia.ac-reims.fr/clg-bourmont/-joomla-/ target=_blank &gt;Pour en savoir plus&lt;/a&gt;');CLG_0520004X.addTo(CLG);</v>
      </c>
    </row>
    <row r="111" spans="1:21" x14ac:dyDescent="0.25">
      <c r="A111" t="s">
        <v>372</v>
      </c>
      <c r="B111" t="s">
        <v>36</v>
      </c>
      <c r="C111" t="s">
        <v>44</v>
      </c>
      <c r="D111" t="s">
        <v>371</v>
      </c>
      <c r="E111" t="s">
        <v>586</v>
      </c>
      <c r="F111" t="s">
        <v>561</v>
      </c>
      <c r="G111" t="s">
        <v>1456</v>
      </c>
      <c r="H111" t="s">
        <v>37</v>
      </c>
      <c r="I111" t="s">
        <v>44</v>
      </c>
      <c r="J111" s="5" t="s">
        <v>2162</v>
      </c>
      <c r="L111" t="s">
        <v>888</v>
      </c>
      <c r="M111" t="s">
        <v>889</v>
      </c>
      <c r="N111" t="s">
        <v>1457</v>
      </c>
      <c r="O111" t="s">
        <v>1458</v>
      </c>
      <c r="P111" t="s">
        <v>1459</v>
      </c>
      <c r="Q111" t="s">
        <v>44</v>
      </c>
      <c r="R111" s="7" t="s">
        <v>2236</v>
      </c>
      <c r="U111" t="str">
        <f t="shared" si="1"/>
        <v>var CLG_0520794F=L.marker([47.8075784,5.4330251],{icon:icon_CLG,bounceOnAdd: true, bounceOnAddOptions: {duration: 500, height: 100},bounceOnAddCallback: function() {console.log(*done*)}});CLG_0520794F.bindPopup('&lt;p align=center&gt; &lt;font size=2&gt;&lt;b&gt;&lt;u&gt;CLG HENRI VINCENOT&lt;/b&gt;&lt;/u&gt;&lt;br&gt;&lt;br&gt;&lt;font size=1&gt;19 RUE DES ADIEUX&lt;br&gt;52600&lt;b&gt; CHALINDREY&lt;/b&gt;&lt;br&gt;03.25.88.51.42&lt;br&gt;&lt;br&gt;&lt;br&gt;&lt;font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onClick=*parent.location=\'mailto:ce.0520794F@ac-reims.fr\'*&gt;&lt;br&gt;&lt;br&gt;&lt;a href= target=_blank &gt;Pour en savoir plus&lt;/a&gt;');CLG_0520794F.addTo(CLG);</v>
      </c>
    </row>
    <row r="112" spans="1:21" x14ac:dyDescent="0.25">
      <c r="A112" t="s">
        <v>373</v>
      </c>
      <c r="B112" t="s">
        <v>36</v>
      </c>
      <c r="C112" t="s">
        <v>363</v>
      </c>
      <c r="D112" t="s">
        <v>374</v>
      </c>
      <c r="E112" t="s">
        <v>586</v>
      </c>
      <c r="F112" t="s">
        <v>562</v>
      </c>
      <c r="G112" t="s">
        <v>1460</v>
      </c>
      <c r="H112" t="s">
        <v>37</v>
      </c>
      <c r="I112" t="s">
        <v>363</v>
      </c>
      <c r="J112" s="5" t="s">
        <v>2163</v>
      </c>
      <c r="K112" t="s">
        <v>1461</v>
      </c>
      <c r="L112" t="s">
        <v>890</v>
      </c>
      <c r="M112" t="s">
        <v>891</v>
      </c>
      <c r="N112" t="s">
        <v>1462</v>
      </c>
      <c r="O112" t="s">
        <v>1463</v>
      </c>
      <c r="P112" t="s">
        <v>375</v>
      </c>
      <c r="Q112" t="s">
        <v>363</v>
      </c>
      <c r="R112" s="7" t="s">
        <v>2236</v>
      </c>
      <c r="U112" t="str">
        <f t="shared" si="1"/>
        <v>var CLG_0520006Z=L.marker([48.0272056,4.915373],{icon:icon_CLG,bounceOnAdd: true, bounceOnAddOptions: {duration: 500, height: 100},bounceOnAddCallback: function() {console.log(*done*)}});CLG_0520006Z.bindPopup('&lt;p align=center&gt; &lt;font size=2&gt;&lt;b&gt;&lt;u&gt;CLG AMIRAL DENIS DECRES&lt;/b&gt;&lt;/u&gt;&lt;br&gt;&lt;br&gt;&lt;font size=1&gt;38 RUE DU COLLEGE&lt;br&gt;52120&lt;b&gt; CHATEAUVILLAIN&lt;/b&gt;&lt;br&gt;03.25.32.93.26&lt;br&gt;&lt;br&gt;&lt;br&gt;&lt;font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onClick=*parent.location=\'mailto:ce.0520006Z@ac-reims.fr\'*&gt;&lt;br&gt;&lt;br&gt;&lt;a href=http://collegedenisdecres.fr target=_blank &gt;Pour en savoir plus&lt;/a&gt;');CLG_0520006Z.addTo(CLG);</v>
      </c>
    </row>
    <row r="113" spans="1:21" x14ac:dyDescent="0.25">
      <c r="A113" t="s">
        <v>378</v>
      </c>
      <c r="B113" t="s">
        <v>36</v>
      </c>
      <c r="C113" t="s">
        <v>37</v>
      </c>
      <c r="D113" t="s">
        <v>46</v>
      </c>
      <c r="E113" t="s">
        <v>586</v>
      </c>
      <c r="F113" t="s">
        <v>564</v>
      </c>
      <c r="G113" t="s">
        <v>1464</v>
      </c>
      <c r="H113" t="s">
        <v>37</v>
      </c>
      <c r="I113" t="s">
        <v>37</v>
      </c>
      <c r="J113" s="5" t="s">
        <v>2164</v>
      </c>
      <c r="L113" t="s">
        <v>894</v>
      </c>
      <c r="M113" t="s">
        <v>895</v>
      </c>
      <c r="N113" t="s">
        <v>1465</v>
      </c>
      <c r="O113" t="s">
        <v>1466</v>
      </c>
      <c r="P113" t="s">
        <v>1467</v>
      </c>
      <c r="Q113" t="s">
        <v>2039</v>
      </c>
      <c r="R113" s="7" t="s">
        <v>2236</v>
      </c>
      <c r="U113" t="str">
        <f t="shared" si="1"/>
        <v>var CLG_0520039K=L.marker([48.1042562,5.1481333],{icon:icon_CLG,bounceOnAdd: true, bounceOnAddOptions: {duration: 500, height: 100},bounceOnAddCallback: function() {console.log(*done*)}});CLG_0520039K.bindPopup('&lt;p align=center&gt; &lt;font size=2&gt;&lt;b&gt;&lt;u&gt;CLG LOUISE MICHEL&lt;/b&gt;&lt;/u&gt;&lt;br&gt;&lt;br&gt;&lt;font size=1&gt;12 RUE YOURI GAGARINE&lt;br&gt;52011&lt;b&gt; CHAUMONT CEDEX&lt;/b&gt;&lt;br&gt;03.25.35.04.05&lt;br&gt;&lt;br&gt;&lt;br&gt;&lt;font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onClick=*parent.location=\'mailto:ce.0520039K@ac-reims.fr\'*&gt;&lt;br&gt;&lt;br&gt;&lt;a href= target=_blank &gt;Pour en savoir plus&lt;/a&gt;');CLG_0520039K.addTo(CLG);</v>
      </c>
    </row>
    <row r="114" spans="1:21" x14ac:dyDescent="0.25">
      <c r="A114" t="s">
        <v>379</v>
      </c>
      <c r="B114" t="s">
        <v>36</v>
      </c>
      <c r="C114" t="s">
        <v>37</v>
      </c>
      <c r="D114" t="s">
        <v>46</v>
      </c>
      <c r="E114" t="s">
        <v>586</v>
      </c>
      <c r="F114" t="s">
        <v>565</v>
      </c>
      <c r="G114" t="s">
        <v>1468</v>
      </c>
      <c r="H114" t="s">
        <v>37</v>
      </c>
      <c r="I114" t="s">
        <v>37</v>
      </c>
      <c r="J114" s="5" t="s">
        <v>2165</v>
      </c>
      <c r="L114" t="s">
        <v>896</v>
      </c>
      <c r="M114" t="s">
        <v>897</v>
      </c>
      <c r="N114" t="s">
        <v>1469</v>
      </c>
      <c r="O114" t="s">
        <v>1470</v>
      </c>
      <c r="P114" t="s">
        <v>1471</v>
      </c>
      <c r="Q114" t="s">
        <v>2039</v>
      </c>
      <c r="R114" s="7" t="s">
        <v>2236</v>
      </c>
      <c r="U114" t="str">
        <f t="shared" si="1"/>
        <v>var CLG_0520733P=L.marker([48.1124791,5.1409211],{icon:icon_CLG,bounceOnAdd: true, bounceOnAddOptions: {duration: 500, height: 100},bounceOnAddCallback: function() {console.log(*done*)}});CLG_0520733P.bindPopup('&lt;p align=center&gt; &lt;font size=2&gt;&lt;b&gt;&lt;u&gt;CLG CAMILLE SAINT-SAENS&lt;/b&gt;&lt;/u&gt;&lt;br&gt;&lt;br&gt;&lt;font size=1&gt;48 RUE VICTOIRE DE LA MARNE&lt;br&gt;52014&lt;b&gt; CHAUMONT CEDEX&lt;/b&gt;&lt;br&gt;03.25.32.52.44&lt;br&gt;&lt;br&gt;&lt;br&gt;&lt;font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onClick=*parent.location=\'mailto:ce.0520733P@ac-reims.fr\'*&gt;&lt;br&gt;&lt;br&gt;&lt;a href= target=_blank &gt;Pour en savoir plus&lt;/a&gt;');CLG_0520733P.addTo(CLG);</v>
      </c>
    </row>
    <row r="115" spans="1:21" x14ac:dyDescent="0.25">
      <c r="A115" t="s">
        <v>380</v>
      </c>
      <c r="B115" t="s">
        <v>36</v>
      </c>
      <c r="C115" t="s">
        <v>37</v>
      </c>
      <c r="D115" t="s">
        <v>46</v>
      </c>
      <c r="E115" t="s">
        <v>586</v>
      </c>
      <c r="F115" t="s">
        <v>566</v>
      </c>
      <c r="G115" t="s">
        <v>1472</v>
      </c>
      <c r="H115" t="s">
        <v>37</v>
      </c>
      <c r="I115" t="s">
        <v>37</v>
      </c>
      <c r="J115" s="5" t="s">
        <v>2166</v>
      </c>
      <c r="K115" t="s">
        <v>1473</v>
      </c>
      <c r="L115" t="s">
        <v>898</v>
      </c>
      <c r="M115" t="s">
        <v>899</v>
      </c>
      <c r="N115" t="s">
        <v>1474</v>
      </c>
      <c r="O115" t="s">
        <v>1475</v>
      </c>
      <c r="P115" t="s">
        <v>1476</v>
      </c>
      <c r="Q115" t="s">
        <v>2040</v>
      </c>
      <c r="R115" s="7" t="s">
        <v>2236</v>
      </c>
      <c r="U115" t="str">
        <f t="shared" si="1"/>
        <v>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 CHAUMONT CEDEX 9&lt;/b&gt;&lt;br&gt;03.25.03.28.62&lt;br&gt;&lt;br&gt;&lt;br&gt;&lt;font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onClick=*parent.location=\'mailto:ce.0520737U@ac-reims.fr\'*&gt;&lt;br&gt;&lt;br&gt;&lt;a href=www.clg-rochotte.ac-reims.fr target=_blank &gt;Pour en savoir plus&lt;/a&gt;');CLG_0520737U.addTo(CLG);</v>
      </c>
    </row>
    <row r="116" spans="1:21" x14ac:dyDescent="0.25">
      <c r="A116" t="s">
        <v>385</v>
      </c>
      <c r="B116" t="s">
        <v>36</v>
      </c>
      <c r="C116" t="s">
        <v>364</v>
      </c>
      <c r="D116" t="s">
        <v>384</v>
      </c>
      <c r="E116" t="s">
        <v>586</v>
      </c>
      <c r="F116" t="s">
        <v>568</v>
      </c>
      <c r="G116" t="s">
        <v>1477</v>
      </c>
      <c r="H116" t="s">
        <v>1478</v>
      </c>
      <c r="I116" t="s">
        <v>364</v>
      </c>
      <c r="J116" s="5" t="s">
        <v>2167</v>
      </c>
      <c r="K116" t="s">
        <v>1479</v>
      </c>
      <c r="L116" t="s">
        <v>906</v>
      </c>
      <c r="M116" t="s">
        <v>907</v>
      </c>
      <c r="N116" t="s">
        <v>1480</v>
      </c>
      <c r="O116" t="s">
        <v>1481</v>
      </c>
      <c r="P116" t="s">
        <v>1482</v>
      </c>
      <c r="Q116" t="s">
        <v>364</v>
      </c>
      <c r="R116" s="7" t="s">
        <v>2236</v>
      </c>
      <c r="U116" t="str">
        <f t="shared" si="1"/>
        <v>var CLG_0520842H=L.marker([48.5248788,5.114921],{icon:icon_CLG,bounceOnAdd: true, bounceOnAddOptions: {duration: 500, height: 100},bounceOnAddCallback: function() {console.log(*done*)}});CLG_0520842H.bindPopup('&lt;p align=center&gt; &lt;font size=2&gt;&lt;b&gt;&lt;u&gt;CLG RENE ROLLIN&lt;/b&gt;&lt;/u&gt;&lt;br&gt;&lt;br&gt;&lt;font size=1&gt;24 RUE DU BAS DU BAN&lt;br&gt;52170&lt;b&gt; CHEVILLON&lt;/b&gt;&lt;br&gt;03.25.04.41.05&lt;br&gt;&lt;br&gt;&lt;br&gt;&lt;font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onClick=*parent.location=\'mailto:ce.0520842H@ac-reims.fr\'*&gt;&lt;br&gt;&lt;br&gt;&lt;a href=http://sepia.ac-reims.fr/clg-chevillon target=_blank &gt;Pour en savoir plus&lt;/a&gt;');CLG_0520842H.addTo(CLG);</v>
      </c>
    </row>
    <row r="117" spans="1:21" x14ac:dyDescent="0.25">
      <c r="A117" t="s">
        <v>388</v>
      </c>
      <c r="B117" t="s">
        <v>36</v>
      </c>
      <c r="C117" t="s">
        <v>386</v>
      </c>
      <c r="D117" t="s">
        <v>387</v>
      </c>
      <c r="E117" t="s">
        <v>586</v>
      </c>
      <c r="F117" t="s">
        <v>569</v>
      </c>
      <c r="G117" t="s">
        <v>1483</v>
      </c>
      <c r="H117" t="s">
        <v>37</v>
      </c>
      <c r="I117" t="s">
        <v>1484</v>
      </c>
      <c r="J117" s="5" t="s">
        <v>2168</v>
      </c>
      <c r="K117" t="s">
        <v>1485</v>
      </c>
      <c r="L117" t="s">
        <v>908</v>
      </c>
      <c r="M117" t="s">
        <v>909</v>
      </c>
      <c r="N117" t="s">
        <v>1486</v>
      </c>
      <c r="O117" t="s">
        <v>1487</v>
      </c>
      <c r="P117" t="s">
        <v>1488</v>
      </c>
      <c r="Q117" t="s">
        <v>386</v>
      </c>
      <c r="R117" s="7" t="s">
        <v>2236</v>
      </c>
      <c r="U117" t="str">
        <f t="shared" si="1"/>
        <v>var CLG_0520814C=L.marker([48.2226029,4.8907636],{icon:icon_CLG,bounceOnAdd: true, bounceOnAddOptions: {duration: 500, height: 100},bounceOnAddCallback: function() {console.log(*done*)}});CLG_0520814C.bindPopup('&lt;p align=center&gt; &lt;font size=2&gt;&lt;b&gt;&lt;u&gt;CLG COLOMBEY LES DEUX ÉGLISES&lt;/b&gt;&lt;/u&gt;&lt;br&gt;&lt;br&gt;&lt;font size=1&gt;RUE PISSELOUP&lt;br&gt;52330&lt;b&gt; COLOMBEY LES DEUX EGLISES&lt;/b&gt;&lt;br&gt;03.25.01.52.65&lt;br&gt;&lt;br&gt;&lt;br&gt;&lt;font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onClick=*parent.location=\'mailto:ce.0520814C@ac-reims.fr\'*&gt;&lt;br&gt;&lt;br&gt;&lt;a href=http://sepia.ac-reims.fr/clg-colombey/-spip-/ target=_blank &gt;Pour en savoir plus&lt;/a&gt;');CLG_0520814C.addTo(CLG);</v>
      </c>
    </row>
    <row r="118" spans="1:21" x14ac:dyDescent="0.25">
      <c r="A118" t="s">
        <v>389</v>
      </c>
      <c r="B118" t="s">
        <v>36</v>
      </c>
      <c r="C118" t="s">
        <v>38</v>
      </c>
      <c r="D118" t="s">
        <v>39</v>
      </c>
      <c r="E118" t="s">
        <v>586</v>
      </c>
      <c r="F118" t="s">
        <v>570</v>
      </c>
      <c r="G118" t="s">
        <v>2249</v>
      </c>
      <c r="H118" t="s">
        <v>37</v>
      </c>
      <c r="I118" t="s">
        <v>1489</v>
      </c>
      <c r="J118" s="5" t="s">
        <v>2169</v>
      </c>
      <c r="L118" t="s">
        <v>910</v>
      </c>
      <c r="M118" t="s">
        <v>911</v>
      </c>
      <c r="N118" t="s">
        <v>1490</v>
      </c>
      <c r="O118" t="s">
        <v>1491</v>
      </c>
      <c r="P118" t="s">
        <v>1492</v>
      </c>
      <c r="Q118" t="s">
        <v>2041</v>
      </c>
      <c r="R118" s="7" t="s">
        <v>2236</v>
      </c>
      <c r="U118" t="str">
        <f t="shared" si="1"/>
        <v>var CLG_0520014H=L.marker([48.3210356,5.2147039],{icon:icon_CLG,bounceOnAdd: true, bounceOnAddOptions: {duration: 500, height: 100},bounceOnAddCallback: function() {console.log(*done*)}});CLG_0520014H.bindPopup('&lt;p align=center&gt; &lt;font size=2&gt;&lt;b&gt;&lt;u&gt;CLG JOUFFROY D\'ABBANS&lt;/b&gt;&lt;/u&gt;&lt;br&gt;&lt;br&gt;&lt;font size=1&gt;RUE DE LA CROIX CHAUFFOUR&lt;br&gt;52270&lt;b&gt; DOULAINCOURT SAUCOURT&lt;/b&gt;&lt;br&gt;03.25.94.62.09&lt;br&gt;&lt;br&gt;&lt;br&gt;&lt;font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onClick=*parent.location=\'mailto:ce.0520014H@ac-reims.fr\'*&gt;&lt;br&gt;&lt;br&gt;&lt;a href= target=_blank &gt;Pour en savoir plus&lt;/a&gt;');CLG_0520014H.addTo(CLG);</v>
      </c>
    </row>
    <row r="119" spans="1:21" x14ac:dyDescent="0.25">
      <c r="A119" t="s">
        <v>391</v>
      </c>
      <c r="B119" t="s">
        <v>36</v>
      </c>
      <c r="C119" t="s">
        <v>40</v>
      </c>
      <c r="D119" t="s">
        <v>41</v>
      </c>
      <c r="E119" t="s">
        <v>586</v>
      </c>
      <c r="F119" t="s">
        <v>571</v>
      </c>
      <c r="G119" t="s">
        <v>1493</v>
      </c>
      <c r="H119" t="s">
        <v>37</v>
      </c>
      <c r="I119" t="s">
        <v>1494</v>
      </c>
      <c r="J119" s="5" t="s">
        <v>2170</v>
      </c>
      <c r="L119" t="s">
        <v>912</v>
      </c>
      <c r="M119" t="s">
        <v>913</v>
      </c>
      <c r="N119" t="s">
        <v>1495</v>
      </c>
      <c r="O119" t="s">
        <v>1496</v>
      </c>
      <c r="P119" t="s">
        <v>417</v>
      </c>
      <c r="Q119" t="s">
        <v>2042</v>
      </c>
      <c r="R119" s="7" t="s">
        <v>2236</v>
      </c>
      <c r="U119" t="str">
        <f t="shared" si="1"/>
        <v>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 FAYL BILLOT&lt;/b&gt;&lt;br&gt;03.25.88.65.98&lt;br&gt;&lt;br&gt;&lt;br&gt;&lt;font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onClick=*parent.location=\'mailto:ce.0520017L@ac-reims.fr\'*&gt;&lt;br&gt;&lt;br&gt;&lt;a href= target=_blank &gt;Pour en savoir plus&lt;/a&gt;');CLG_0520017L.addTo(CLG);</v>
      </c>
    </row>
    <row r="120" spans="1:21" x14ac:dyDescent="0.25">
      <c r="A120" t="s">
        <v>394</v>
      </c>
      <c r="B120" t="s">
        <v>36</v>
      </c>
      <c r="C120" t="s">
        <v>393</v>
      </c>
      <c r="D120" t="s">
        <v>395</v>
      </c>
      <c r="E120" t="s">
        <v>586</v>
      </c>
      <c r="F120" t="s">
        <v>572</v>
      </c>
      <c r="G120" t="s">
        <v>1497</v>
      </c>
      <c r="H120" t="s">
        <v>37</v>
      </c>
      <c r="I120" t="s">
        <v>393</v>
      </c>
      <c r="J120" s="5" t="s">
        <v>2171</v>
      </c>
      <c r="L120" t="s">
        <v>914</v>
      </c>
      <c r="M120" t="s">
        <v>915</v>
      </c>
      <c r="N120" t="s">
        <v>1498</v>
      </c>
      <c r="O120" t="s">
        <v>1499</v>
      </c>
      <c r="P120" t="s">
        <v>1500</v>
      </c>
      <c r="Q120" t="s">
        <v>393</v>
      </c>
      <c r="R120" s="7" t="s">
        <v>2236</v>
      </c>
      <c r="U120" t="str">
        <f t="shared" si="1"/>
        <v>var CLG_0520018M=L.marker([48.2972024,5.1447986],{icon:icon_CLG,bounceOnAdd: true, bounceOnAddOptions: {duration: 500, height: 100},bounceOnAddCallback: function() {console.log(*done*)}});CLG_0520018M.bindPopup('&lt;p align=center&gt; &lt;font size=2&gt;&lt;b&gt;&lt;u&gt;CLG MARIE CALVES&lt;/b&gt;&lt;/u&gt;&lt;br&gt;&lt;br&gt;&lt;font size=1&gt;43 RUE MAURICE PAILLOT&lt;br&gt;52320&lt;b&gt; FRONCLES&lt;/b&gt;&lt;br&gt;03.25.02.32.83&lt;br&gt;&lt;br&gt;&lt;br&gt;&lt;font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onClick=*parent.location=\'mailto:ce.0520018M@ac-reims.fr\'*&gt;&lt;br&gt;&lt;br&gt;&lt;a href= target=_blank &gt;Pour en savoir plus&lt;/a&gt;');CLG_0520018M.addTo(CLG);</v>
      </c>
    </row>
    <row r="121" spans="1:21" x14ac:dyDescent="0.25">
      <c r="A121" t="s">
        <v>397</v>
      </c>
      <c r="B121" t="s">
        <v>36</v>
      </c>
      <c r="C121" t="s">
        <v>69</v>
      </c>
      <c r="D121" t="s">
        <v>70</v>
      </c>
      <c r="E121" t="s">
        <v>586</v>
      </c>
      <c r="F121" t="s">
        <v>574</v>
      </c>
      <c r="G121" t="s">
        <v>1501</v>
      </c>
      <c r="H121" t="s">
        <v>1478</v>
      </c>
      <c r="I121" t="s">
        <v>69</v>
      </c>
      <c r="J121" s="5" t="s">
        <v>2172</v>
      </c>
      <c r="L121" t="s">
        <v>918</v>
      </c>
      <c r="M121" t="s">
        <v>919</v>
      </c>
      <c r="N121" t="s">
        <v>1502</v>
      </c>
      <c r="O121" t="s">
        <v>1503</v>
      </c>
      <c r="P121" t="s">
        <v>407</v>
      </c>
      <c r="Q121" t="s">
        <v>69</v>
      </c>
      <c r="R121" s="7" t="s">
        <v>2236</v>
      </c>
      <c r="U121" t="str">
        <f t="shared" si="1"/>
        <v>var CLG_0520822L=L.marker([48.4417158,5.1530976],{icon:icon_CLG,bounceOnAdd: true, bounceOnAddOptions: {duration: 500, height: 100},bounceOnAddCallback: function() {console.log(*done*)}});CLG_0520822L.bindPopup('&lt;p align=center&gt; &lt;font size=2&gt;&lt;b&gt;&lt;u&gt;CLG CRESSOT&lt;/b&gt;&lt;/u&gt;&lt;br&gt;&lt;br&gt;&lt;font size=1&gt;RUE DE LA GENEVROYE&lt;br&gt;52300&lt;b&gt; JOINVILLE&lt;/b&gt;&lt;br&gt;0....&lt;br&gt;&lt;br&gt;&lt;br&gt;&lt;font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onClick=*parent.location=\'mailto:ce.0520822L@ac-reims.fr\'*&gt;&lt;br&gt;&lt;br&gt;&lt;a href= target=_blank &gt;Pour en savoir plus&lt;/a&gt;');CLG_0520822L.addTo(CLG);</v>
      </c>
    </row>
    <row r="122" spans="1:21" x14ac:dyDescent="0.25">
      <c r="A122" t="s">
        <v>399</v>
      </c>
      <c r="B122" t="s">
        <v>36</v>
      </c>
      <c r="C122" t="s">
        <v>42</v>
      </c>
      <c r="D122" t="s">
        <v>43</v>
      </c>
      <c r="E122" t="s">
        <v>586</v>
      </c>
      <c r="F122" t="s">
        <v>575</v>
      </c>
      <c r="G122" t="s">
        <v>1504</v>
      </c>
      <c r="H122" t="s">
        <v>37</v>
      </c>
      <c r="I122" t="s">
        <v>42</v>
      </c>
      <c r="J122" s="5" t="s">
        <v>2173</v>
      </c>
      <c r="L122" t="s">
        <v>922</v>
      </c>
      <c r="M122" t="s">
        <v>923</v>
      </c>
      <c r="N122" t="s">
        <v>1505</v>
      </c>
      <c r="O122" t="s">
        <v>2242</v>
      </c>
      <c r="P122" t="s">
        <v>392</v>
      </c>
      <c r="Q122" t="s">
        <v>2043</v>
      </c>
      <c r="R122" s="7" t="s">
        <v>2236</v>
      </c>
      <c r="U122" t="str">
        <f t="shared" si="1"/>
        <v>var CLG_0520040L=L.marker([47.8684592,5.3416006],{icon:icon_CLG,bounceOnAdd: true, bounceOnAddOptions: {duration: 500, height: 100},bounceOnAddCallback: function() {console.log(*done*)}});CLG_0520040L.bindPopup('&lt;p align=center&gt; &lt;font size=2&gt;&lt;b&gt;&lt;u&gt;CLG LES FRANCHISES&lt;/b&gt;&lt;/u&gt;&lt;br&gt;&lt;br&gt;&lt;font size=1&gt;713 AVENUE DE L\'EUROPE&lt;br&gt;52205&lt;b&gt; LANGRES CEDEX&lt;/b&gt;&lt;br&gt;03.25.87.00.83&lt;br&gt;&lt;br&gt;&lt;br&gt;&lt;font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onClick=*parent.location=\'mailto:ce.0520040L@ac-reims.fr\'*&gt;&lt;br&gt;&lt;br&gt;&lt;a href= target=_blank &gt;Pour en savoir plus&lt;/a&gt;');CLG_0520040L.addTo(CLG);</v>
      </c>
    </row>
    <row r="123" spans="1:21" x14ac:dyDescent="0.25">
      <c r="A123" t="s">
        <v>400</v>
      </c>
      <c r="B123" t="s">
        <v>36</v>
      </c>
      <c r="C123" t="s">
        <v>42</v>
      </c>
      <c r="D123" t="s">
        <v>43</v>
      </c>
      <c r="E123" t="s">
        <v>586</v>
      </c>
      <c r="F123" t="s">
        <v>502</v>
      </c>
      <c r="G123" t="s">
        <v>1506</v>
      </c>
      <c r="H123" t="s">
        <v>37</v>
      </c>
      <c r="I123" t="s">
        <v>42</v>
      </c>
      <c r="J123" s="5" t="s">
        <v>2174</v>
      </c>
      <c r="L123" t="s">
        <v>924</v>
      </c>
      <c r="M123" t="s">
        <v>925</v>
      </c>
      <c r="N123" t="s">
        <v>1507</v>
      </c>
      <c r="O123" t="s">
        <v>1508</v>
      </c>
      <c r="P123" t="s">
        <v>1509</v>
      </c>
      <c r="Q123" t="s">
        <v>42</v>
      </c>
      <c r="R123" s="7" t="s">
        <v>2236</v>
      </c>
      <c r="U123" t="str">
        <f t="shared" si="1"/>
        <v>var CLG_0520052Z=L.marker([47.8621152,5.3339636],{icon:icon_CLG,bounceOnAdd: true, bounceOnAddOptions: {duration: 500, height: 100},bounceOnAddCallback: function() {console.log(*done*)}});CLG_0520052Z.bindPopup('&lt;p align=center&gt; &lt;font size=2&gt;&lt;b&gt;&lt;u&gt;CLG DIDEROT&lt;/b&gt;&lt;/u&gt;&lt;br&gt;&lt;br&gt;&lt;font size=1&gt;17 PLACE DIDEROT&lt;br&gt;52200&lt;b&gt; LANGRES&lt;/b&gt;&lt;br&gt;03.25.87.55.95&lt;br&gt;&lt;br&gt;&lt;br&gt;&lt;font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onClick=*parent.location=\'mailto:ce.0520052Z@ac-reims.fr\'*&gt;&lt;br&gt;&lt;br&gt;&lt;a href= target=_blank &gt;Pour en savoir plus&lt;/a&gt;');CLG_0520052Z.addTo(CLG);</v>
      </c>
    </row>
    <row r="124" spans="1:21" x14ac:dyDescent="0.25">
      <c r="A124" t="s">
        <v>402</v>
      </c>
      <c r="B124" t="s">
        <v>36</v>
      </c>
      <c r="C124" t="s">
        <v>401</v>
      </c>
      <c r="D124" t="s">
        <v>403</v>
      </c>
      <c r="E124" t="s">
        <v>586</v>
      </c>
      <c r="F124" t="s">
        <v>576</v>
      </c>
      <c r="G124" t="s">
        <v>1510</v>
      </c>
      <c r="H124" t="s">
        <v>1478</v>
      </c>
      <c r="I124" t="s">
        <v>1511</v>
      </c>
      <c r="J124" s="5" t="s">
        <v>2175</v>
      </c>
      <c r="L124" t="s">
        <v>926</v>
      </c>
      <c r="M124" t="s">
        <v>927</v>
      </c>
      <c r="N124" t="s">
        <v>1512</v>
      </c>
      <c r="O124" t="s">
        <v>1513</v>
      </c>
      <c r="P124" t="s">
        <v>1514</v>
      </c>
      <c r="Q124" t="s">
        <v>401</v>
      </c>
      <c r="R124" s="7" t="s">
        <v>2236</v>
      </c>
      <c r="U124" t="str">
        <f t="shared" si="1"/>
        <v>var CLG_0520022S=L.marker([48.4805658,4.7677317],{icon:icon_CLG,bounceOnAdd: true, bounceOnAddOptions: {duration: 500, height: 100},bounceOnAddCallback: function() {console.log(*done*)}});CLG_0520022S.bindPopup('&lt;p align=center&gt; &lt;font size=2&gt;&lt;b&gt;&lt;u&gt;CLG JEAN RENOIR&lt;/b&gt;&lt;/u&gt;&lt;br&gt;&lt;br&gt;&lt;font size=1&gt;1 AVENUE DE CHAMPAGNE&lt;br&gt;52220&lt;b&gt; LA PORTE DU DER&lt;/b&gt;&lt;br&gt;03.25.04.21.24&lt;br&gt;&lt;br&gt;&lt;br&gt;&lt;font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onClick=*parent.location=\'mailto:ce.0520022S@ac-reims.fr\'*&gt;&lt;br&gt;&lt;br&gt;&lt;a href= target=_blank &gt;Pour en savoir plus&lt;/a&gt;');CLG_0520022S.addTo(CLG);</v>
      </c>
    </row>
    <row r="125" spans="1:21" x14ac:dyDescent="0.25">
      <c r="A125" t="s">
        <v>405</v>
      </c>
      <c r="B125" t="s">
        <v>36</v>
      </c>
      <c r="C125" t="s">
        <v>404</v>
      </c>
      <c r="D125" t="s">
        <v>406</v>
      </c>
      <c r="E125" t="s">
        <v>586</v>
      </c>
      <c r="F125" t="s">
        <v>577</v>
      </c>
      <c r="G125" t="s">
        <v>1515</v>
      </c>
      <c r="H125" t="s">
        <v>37</v>
      </c>
      <c r="I125" t="s">
        <v>362</v>
      </c>
      <c r="J125" s="5" t="s">
        <v>2176</v>
      </c>
      <c r="L125" t="s">
        <v>928</v>
      </c>
      <c r="M125" t="s">
        <v>929</v>
      </c>
      <c r="N125" t="s">
        <v>1516</v>
      </c>
      <c r="O125" t="s">
        <v>1517</v>
      </c>
      <c r="P125" t="s">
        <v>390</v>
      </c>
      <c r="Q125" t="s">
        <v>404</v>
      </c>
      <c r="R125" s="7" t="s">
        <v>2236</v>
      </c>
      <c r="U125" t="str">
        <f t="shared" si="1"/>
        <v>var CLG_0520026W=L.marker([47.6787172,5.2886512],{icon:icon_CLG,bounceOnAdd: true, bounceOnAddOptions: {duration: 500, height: 100},bounceOnAddCallback: function() {console.log(*done*)}});CLG_0520026W.bindPopup('&lt;p align=center&gt; &lt;font size=2&gt;&lt;b&gt;&lt;u&gt;CLG LES VIGNES DU CREY&lt;/b&gt;&lt;/u&gt;&lt;br&gt;&lt;br&gt;&lt;font size=1&gt;CHEMIN DES BROSSES&lt;br&gt;52190&lt;b&gt; LE MONTSAUGEONNAIS&lt;/b&gt;&lt;br&gt;03.25.88.33.11&lt;br&gt;&lt;br&gt;&lt;br&gt;&lt;font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onClick=*parent.location=\'mailto:ce.0520026W@ac-reims.fr\'*&gt;&lt;br&gt;&lt;br&gt;&lt;a href= target=_blank &gt;Pour en savoir plus&lt;/a&gt;');CLG_0520026W.addTo(CLG);</v>
      </c>
    </row>
    <row r="126" spans="1:21" x14ac:dyDescent="0.25">
      <c r="A126" t="s">
        <v>408</v>
      </c>
      <c r="B126" t="s">
        <v>36</v>
      </c>
      <c r="C126" t="s">
        <v>360</v>
      </c>
      <c r="D126" t="s">
        <v>409</v>
      </c>
      <c r="E126" t="s">
        <v>586</v>
      </c>
      <c r="F126" t="s">
        <v>578</v>
      </c>
      <c r="G126" t="s">
        <v>1518</v>
      </c>
      <c r="H126" t="s">
        <v>37</v>
      </c>
      <c r="I126" t="s">
        <v>360</v>
      </c>
      <c r="J126" s="5" t="s">
        <v>2177</v>
      </c>
      <c r="L126" t="s">
        <v>930</v>
      </c>
      <c r="M126" t="s">
        <v>931</v>
      </c>
      <c r="N126" t="s">
        <v>1519</v>
      </c>
      <c r="O126" t="s">
        <v>1520</v>
      </c>
      <c r="P126" t="s">
        <v>1521</v>
      </c>
      <c r="Q126" t="s">
        <v>360</v>
      </c>
      <c r="R126" s="7" t="s">
        <v>2236</v>
      </c>
      <c r="U126" t="str">
        <f t="shared" si="1"/>
        <v>var CLG_0520025V=L.marker([48.0286954,5.3478367],{icon:icon_CLG,bounceOnAdd: true, bounceOnAddOptions: {duration: 500, height: 100},bounceOnAddCallback: function() {console.log(*done*)}});CLG_0520025V.bindPopup('&lt;p align=center&gt; &lt;font size=2&gt;&lt;b&gt;&lt;u&gt;CLG FRANCOISE DOLTO&lt;/b&gt;&lt;/u&gt;&lt;br&gt;&lt;br&gt;&lt;font size=1&gt;3 RUE DES ECOLES&lt;br&gt;52800&lt;b&gt; NOGENT&lt;/b&gt;&lt;br&gt;03.25.31.84.98&lt;br&gt;&lt;br&gt;&lt;br&gt;&lt;font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onClick=*parent.location=\'mailto:ce.0520025V@ac-reims.fr\'*&gt;&lt;br&gt;&lt;br&gt;&lt;a href= target=_blank &gt;Pour en savoir plus&lt;/a&gt;');CLG_0520025V.addTo(CLG);</v>
      </c>
    </row>
    <row r="127" spans="1:21" x14ac:dyDescent="0.25">
      <c r="A127" t="s">
        <v>413</v>
      </c>
      <c r="B127" t="s">
        <v>36</v>
      </c>
      <c r="C127" t="s">
        <v>71</v>
      </c>
      <c r="D127" t="s">
        <v>72</v>
      </c>
      <c r="E127" t="s">
        <v>586</v>
      </c>
      <c r="F127" t="s">
        <v>581</v>
      </c>
      <c r="G127" t="s">
        <v>1522</v>
      </c>
      <c r="H127" t="s">
        <v>1478</v>
      </c>
      <c r="I127" t="s">
        <v>71</v>
      </c>
      <c r="J127" s="5" t="s">
        <v>2178</v>
      </c>
      <c r="L127" t="s">
        <v>936</v>
      </c>
      <c r="M127" t="s">
        <v>937</v>
      </c>
      <c r="N127" t="s">
        <v>1523</v>
      </c>
      <c r="O127" t="s">
        <v>1524</v>
      </c>
      <c r="P127" t="s">
        <v>1525</v>
      </c>
      <c r="Q127" t="s">
        <v>2044</v>
      </c>
      <c r="R127" s="7" t="s">
        <v>2236</v>
      </c>
      <c r="U127" t="str">
        <f t="shared" si="1"/>
        <v>var CLG_0520049W=L.marker([48.6469942,4.9683225],{icon:icon_CLG,bounceOnAdd: true, bounceOnAddOptions: {duration: 500, height: 100},bounceOnAddCallback: function() {console.log(*done*)}});CLG_0520049W.bindPopup('&lt;p align=center&gt; &lt;font size=2&gt;&lt;b&gt;&lt;u&gt;CLG ANNE FRANK&lt;/b&gt;&lt;/u&gt;&lt;br&gt;&lt;br&gt;&lt;font size=1&gt;1 BOULEVARD SALVADOR ALLENDE&lt;br&gt;52105&lt;b&gt; ST DIZIER CEDEX&lt;/b&gt;&lt;br&gt;03.25.05.13.10&lt;br&gt;&lt;br&gt;&lt;br&gt;&lt;font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onClick=*parent.location=\'mailto:ce.0520049W@ac-reims.fr\'*&gt;&lt;br&gt;&lt;br&gt;&lt;a href= target=_blank &gt;Pour en savoir plus&lt;/a&gt;');CLG_0520049W.addTo(CLG);</v>
      </c>
    </row>
    <row r="128" spans="1:21" x14ac:dyDescent="0.25">
      <c r="A128" t="s">
        <v>414</v>
      </c>
      <c r="B128" t="s">
        <v>36</v>
      </c>
      <c r="C128" t="s">
        <v>71</v>
      </c>
      <c r="D128" t="s">
        <v>72</v>
      </c>
      <c r="E128" t="s">
        <v>586</v>
      </c>
      <c r="F128" t="s">
        <v>582</v>
      </c>
      <c r="G128" t="s">
        <v>1526</v>
      </c>
      <c r="H128" t="s">
        <v>1478</v>
      </c>
      <c r="I128" t="s">
        <v>71</v>
      </c>
      <c r="J128" s="5" t="s">
        <v>2179</v>
      </c>
      <c r="K128" t="s">
        <v>1527</v>
      </c>
      <c r="L128" t="s">
        <v>938</v>
      </c>
      <c r="M128" t="s">
        <v>939</v>
      </c>
      <c r="N128" t="s">
        <v>1528</v>
      </c>
      <c r="O128" t="s">
        <v>1529</v>
      </c>
      <c r="P128" t="s">
        <v>1530</v>
      </c>
      <c r="Q128" t="s">
        <v>2044</v>
      </c>
      <c r="R128" s="7" t="s">
        <v>2236</v>
      </c>
      <c r="U128" t="str">
        <f t="shared" si="1"/>
        <v>var CLG_0520050X=L.marker([48.6386835,4.9667119],{icon:icon_CLG,bounceOnAdd: true, bounceOnAddOptions: {duration: 500, height: 100},bounceOnAddCallback: function() {console.log(*done*)}});CLG_0520050X.bindPopup('&lt;p align=center&gt; &lt;font size=2&gt;&lt;b&gt;&lt;u&gt;CLG LUIS ORTIZ&lt;/b&gt;&lt;/u&gt;&lt;br&gt;&lt;br&gt;&lt;font size=1&gt;17 AVENUE PARCHIM&lt;br&gt;52108&lt;b&gt; ST DIZIER CEDEX&lt;/b&gt;&lt;br&gt;03.25.04.32.60&lt;br&gt;&lt;br&gt;&lt;br&gt;&lt;font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onClick=*parent.location=\'mailto:ce.0520050X@ac-reims.fr\'*&gt;&lt;br&gt;&lt;br&gt;&lt;a href=http://sepia.ac-reims.fr/clg-luis-ortiz/-spip/ target=_blank &gt;Pour en savoir plus&lt;/a&gt;');CLG_0520050X.addTo(CLG);</v>
      </c>
    </row>
    <row r="129" spans="1:21" x14ac:dyDescent="0.25">
      <c r="A129" t="s">
        <v>415</v>
      </c>
      <c r="B129" t="s">
        <v>36</v>
      </c>
      <c r="C129" t="s">
        <v>71</v>
      </c>
      <c r="D129" t="s">
        <v>72</v>
      </c>
      <c r="E129" t="s">
        <v>586</v>
      </c>
      <c r="F129" t="s">
        <v>293</v>
      </c>
      <c r="G129" t="s">
        <v>1531</v>
      </c>
      <c r="H129" t="s">
        <v>1478</v>
      </c>
      <c r="I129" t="s">
        <v>71</v>
      </c>
      <c r="J129" s="5" t="s">
        <v>2180</v>
      </c>
      <c r="K129" t="s">
        <v>1532</v>
      </c>
      <c r="L129" t="s">
        <v>940</v>
      </c>
      <c r="M129" t="s">
        <v>941</v>
      </c>
      <c r="N129" t="s">
        <v>1533</v>
      </c>
      <c r="O129" t="s">
        <v>1534</v>
      </c>
      <c r="P129" t="s">
        <v>1535</v>
      </c>
      <c r="Q129" t="s">
        <v>1478</v>
      </c>
      <c r="R129" s="7" t="s">
        <v>2236</v>
      </c>
      <c r="U129" t="str">
        <f t="shared" si="1"/>
        <v>var CLG_0520051Y=L.marker([48.6387354,4.9314835],{icon:icon_CLG,bounceOnAdd: true, bounceOnAddOptions: {duration: 500, height: 100},bounceOnAddCallback: function() {console.log(*done*)}});CLG_0520051Y.bindPopup('&lt;p align=center&gt; &lt;font size=2&gt;&lt;b&gt;&lt;u&gt;CLG LA NOUE&lt;/b&gt;&lt;/u&gt;&lt;br&gt;&lt;br&gt;&lt;font size=1&gt;22 RUE HENRY BORDEAUX&lt;br&gt;52100&lt;b&gt; ST DIZIER&lt;/b&gt;&lt;br&gt;03.25.05.34.07&lt;br&gt;&lt;br&gt;&lt;br&gt;&lt;font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onClick=*parent.location=\'mailto:ce.0520051Y@ac-reims.fr\'*&gt;&lt;br&gt;&lt;br&gt;&lt;a href=http://sepia.ac-reims.fr/clg-la-noue target=_blank &gt;Pour en savoir plus&lt;/a&gt;');CLG_0520051Y.addTo(CLG);</v>
      </c>
    </row>
    <row r="130" spans="1:21" x14ac:dyDescent="0.25">
      <c r="A130" t="s">
        <v>419</v>
      </c>
      <c r="B130" t="s">
        <v>36</v>
      </c>
      <c r="C130" t="s">
        <v>418</v>
      </c>
      <c r="D130" t="s">
        <v>420</v>
      </c>
      <c r="E130" t="s">
        <v>586</v>
      </c>
      <c r="F130" t="s">
        <v>583</v>
      </c>
      <c r="G130" t="s">
        <v>1536</v>
      </c>
      <c r="H130" t="s">
        <v>37</v>
      </c>
      <c r="I130" t="s">
        <v>376</v>
      </c>
      <c r="J130" s="5" t="s">
        <v>2181</v>
      </c>
      <c r="K130" t="s">
        <v>1048</v>
      </c>
      <c r="L130" t="s">
        <v>942</v>
      </c>
      <c r="M130" t="s">
        <v>943</v>
      </c>
      <c r="N130" t="s">
        <v>1537</v>
      </c>
      <c r="O130" t="s">
        <v>1538</v>
      </c>
      <c r="P130" t="s">
        <v>387</v>
      </c>
      <c r="Q130" t="s">
        <v>2045</v>
      </c>
      <c r="R130" s="7" t="s">
        <v>2236</v>
      </c>
      <c r="U130" t="str">
        <f t="shared" si="1"/>
        <v>var CLG_0520023T=L.marker([47.9994589,5.4891777],{icon:icon_CLG,bounceOnAdd: true, bounceOnAddOptions: {duration: 500, height: 100},bounceOnAddCallback: function() {console.log(*done*)}});CLG_0520023T.bindPopup('&lt;p align=center&gt; &lt;font size=2&gt;&lt;b&gt;&lt;u&gt;CLG CAMILLE FLAMMARION&lt;/b&gt;&lt;/u&gt;&lt;br&gt;&lt;br&gt;&lt;font size=1&gt;6 RUE DES FRERES FLAMMARION&lt;br&gt;52140&lt;b&gt; VAL DE MEUSE&lt;/b&gt;&lt;br&gt;03.25.90.30.38&lt;br&gt;&lt;br&gt;&lt;br&gt;&lt;font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onClick=*parent.location=\'mailto:ce.0520023T@ac-reims.fr\'*&gt;&lt;br&gt;&lt;br&gt;&lt;a href=http://sepia.ac-reims.fr/clg-val-de-meuse/-spip-/ target=_blank &gt;Pour en savoir plus&lt;/a&gt;');CLG_0520023T.addTo(CLG);</v>
      </c>
    </row>
    <row r="131" spans="1:21" x14ac:dyDescent="0.25">
      <c r="A131" t="s">
        <v>423</v>
      </c>
      <c r="B131" t="s">
        <v>36</v>
      </c>
      <c r="C131" t="s">
        <v>361</v>
      </c>
      <c r="D131" t="s">
        <v>422</v>
      </c>
      <c r="E131" t="s">
        <v>586</v>
      </c>
      <c r="F131" t="s">
        <v>585</v>
      </c>
      <c r="G131" t="s">
        <v>1539</v>
      </c>
      <c r="H131" t="s">
        <v>1478</v>
      </c>
      <c r="I131" t="s">
        <v>361</v>
      </c>
      <c r="J131" s="5" t="s">
        <v>2182</v>
      </c>
      <c r="L131" t="s">
        <v>946</v>
      </c>
      <c r="M131" t="s">
        <v>947</v>
      </c>
      <c r="N131" t="s">
        <v>1540</v>
      </c>
      <c r="O131" t="s">
        <v>1541</v>
      </c>
      <c r="P131" t="s">
        <v>1542</v>
      </c>
      <c r="Q131" t="s">
        <v>361</v>
      </c>
      <c r="R131" s="7" t="s">
        <v>2236</v>
      </c>
      <c r="U131" t="str">
        <f t="shared" ref="U131:U194" si="2">"var "&amp;E131&amp;"_"&amp;A131&amp;"=L.marker(["&amp;L131&amp;","&amp;M131&amp;"],{icon:icon_"&amp;E131&amp;R131&amp;E131&amp;"_"&amp;A131&amp;".bindPopup('&lt;p align=center&gt; &lt;font size=2&gt;&lt;b&gt;&lt;u&gt;"&amp;G131&amp;"&lt;/b&gt;&lt;/u&gt;&lt;br&gt;&lt;br&gt;&lt;font size=1&gt;"&amp;O131&amp;"&lt;br&gt;"&amp;P131&amp;"&lt;b&gt; "&amp;Q131&amp;"&lt;/b&gt;&lt;br&gt;"&amp;J131&amp;"&lt;br&gt;&lt;br&gt;&lt;br&gt;&lt;font size=2&gt;&lt;b&gt;&lt;u&gt;Action&lt;/u&gt;&lt;/b&gt; : ........................&lt;br&gt;&lt;br&gt;&lt;br&gt;&lt;b&gt;&lt;u&gt;Référent&lt;/u&gt;&lt;/b&gt; : ........................"&amp;"&lt;br&gt;&lt;br&gt;&lt;br&gt;&lt;INPUT TYPE=*button* VALUE=*envoyer un message électronique* *style=width:215px* onClick=*parent.location=\'mailto:"&amp;N131&amp;"\'*&gt;"&amp;"&lt;br&gt;&lt;br&gt;&lt;a href="&amp;K131&amp;" target=_blank &gt;Pour en savoir plus&lt;/a&gt;');"&amp;E131&amp;"_"&amp;A131&amp;".addTo("&amp;E131&amp;");"</f>
        <v>var CLG_0520708M=L.marker([48.5045749,4.9411903],{icon:icon_CLG,bounceOnAdd: true, bounceOnAddOptions: {duration: 500, height: 100},bounceOnAddCallback: function() {console.log(*done*)}});CLG_0520708M.bindPopup('&lt;p align=center&gt; &lt;font size=2&gt;&lt;b&gt;&lt;u&gt;CLG PAUL CLAUDEL&lt;/b&gt;&lt;/u&gt;&lt;br&gt;&lt;br&gt;&lt;font size=1&gt;75 RUE DE LA MADELEINE&lt;br&gt;52130&lt;b&gt; WASSY&lt;/b&gt;&lt;br&gt;03.25.55.33.29&lt;br&gt;&lt;br&gt;&lt;br&gt;&lt;font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onClick=*parent.location=\'mailto:ce.0520708M@ac-reims.fr\'*&gt;&lt;br&gt;&lt;br&gt;&lt;a href= target=_blank &gt;Pour en savoir plus&lt;/a&gt;');CLG_0520708M.addTo(CLG);</v>
      </c>
    </row>
    <row r="132" spans="1:21" x14ac:dyDescent="0.25">
      <c r="A132" t="s">
        <v>93</v>
      </c>
      <c r="B132" t="s">
        <v>6</v>
      </c>
      <c r="C132" t="s">
        <v>15</v>
      </c>
      <c r="D132" t="s">
        <v>47</v>
      </c>
      <c r="E132" t="s">
        <v>589</v>
      </c>
      <c r="F132" t="s">
        <v>429</v>
      </c>
      <c r="G132" t="s">
        <v>1544</v>
      </c>
      <c r="H132" t="s">
        <v>978</v>
      </c>
      <c r="I132" t="s">
        <v>15</v>
      </c>
      <c r="J132" s="5" t="s">
        <v>2183</v>
      </c>
      <c r="K132" t="s">
        <v>1545</v>
      </c>
      <c r="L132" t="s">
        <v>600</v>
      </c>
      <c r="M132" t="s">
        <v>601</v>
      </c>
      <c r="N132" t="s">
        <v>1546</v>
      </c>
      <c r="O132" t="s">
        <v>1547</v>
      </c>
      <c r="P132" t="s">
        <v>993</v>
      </c>
      <c r="Q132" t="s">
        <v>1994</v>
      </c>
      <c r="R132" s="7" t="s">
        <v>2236</v>
      </c>
      <c r="U132" t="str">
        <f t="shared" si="2"/>
        <v>var LG_0080006N=L.marker([49.7729701,4.7296236],{icon:icon_LG,bounceOnAdd: true, bounceOnAddOptions: {duration: 500, height: 100},bounceOnAddCallback: function() {console.log(*done*)}});LG_0080006N.bindPopup('&lt;p align=center&gt; &lt;font size=2&gt;&lt;b&gt;&lt;u&gt;LG CHANZY&lt;/b&gt;&lt;/u&gt;&lt;br&gt;&lt;br&gt;&lt;font size=1&gt;13 RUE DELVINCOURT&lt;br&gt;08000&lt;b&gt; CHARLEVILLE MEZIERES&lt;/b&gt;&lt;br&gt;03.24.33.21.65&lt;br&gt;&lt;br&gt;&lt;br&gt;&lt;font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onClick=*parent.location=\'mailto:ce.0080006N@ac-reims.fr\'*&gt;&lt;br&gt;&lt;br&gt;&lt;a href=www.chanzy.net target=_blank &gt;Pour en savoir plus&lt;/a&gt;');LG_0080006N.addTo(LG);</v>
      </c>
    </row>
    <row r="133" spans="1:21" x14ac:dyDescent="0.25">
      <c r="A133" t="s">
        <v>117</v>
      </c>
      <c r="B133" t="s">
        <v>6</v>
      </c>
      <c r="C133" t="s">
        <v>107</v>
      </c>
      <c r="D133" t="s">
        <v>118</v>
      </c>
      <c r="E133" t="s">
        <v>589</v>
      </c>
      <c r="F133" t="s">
        <v>446</v>
      </c>
      <c r="G133" t="s">
        <v>1548</v>
      </c>
      <c r="H133" t="s">
        <v>972</v>
      </c>
      <c r="I133" t="s">
        <v>107</v>
      </c>
      <c r="J133" s="5" t="s">
        <v>2067</v>
      </c>
      <c r="L133" t="s">
        <v>630</v>
      </c>
      <c r="M133" t="s">
        <v>631</v>
      </c>
      <c r="N133" t="s">
        <v>1549</v>
      </c>
      <c r="O133" t="s">
        <v>1550</v>
      </c>
      <c r="P133" t="s">
        <v>1031</v>
      </c>
      <c r="Q133" t="s">
        <v>107</v>
      </c>
      <c r="R133" s="7" t="s">
        <v>2236</v>
      </c>
      <c r="U133" t="str">
        <f t="shared" si="2"/>
        <v>var LG_0080018B=L.marker([50.1333507,4.8290853],{icon:icon_LG,bounceOnAdd: true, bounceOnAddOptions: {duration: 500, height: 100},bounceOnAddCallback: function() {console.log(*done*)}});LG_0080018B.bindPopup('&lt;p align=center&gt; &lt;font size=2&gt;&lt;b&gt;&lt;u&gt;LG VAUBAN&lt;/b&gt;&lt;/u&gt;&lt;br&gt;&lt;br&gt;&lt;font size=1&gt;15 RUE ANDRE BOUSY&lt;br&gt;08600&lt;b&gt; GIVET&lt;/b&gt;&lt;br&gt;03.24.42.09.42&lt;br&gt;&lt;br&gt;&lt;br&gt;&lt;font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onClick=*parent.location=\'mailto:ce.0080018B@ac-reims.fr\'*&gt;&lt;br&gt;&lt;br&gt;&lt;a href= target=_blank &gt;Pour en savoir plus&lt;/a&gt;');LG_0080018B.addTo(LG);</v>
      </c>
    </row>
    <row r="134" spans="1:21" x14ac:dyDescent="0.25">
      <c r="A134" t="s">
        <v>164</v>
      </c>
      <c r="B134" t="s">
        <v>6</v>
      </c>
      <c r="C134" t="s">
        <v>16</v>
      </c>
      <c r="D134" t="s">
        <v>17</v>
      </c>
      <c r="E134" t="s">
        <v>589</v>
      </c>
      <c r="F134" t="s">
        <v>470</v>
      </c>
      <c r="G134" t="s">
        <v>1551</v>
      </c>
      <c r="H134" t="s">
        <v>961</v>
      </c>
      <c r="I134" t="s">
        <v>1115</v>
      </c>
      <c r="J134" s="5" t="s">
        <v>2086</v>
      </c>
      <c r="K134" t="s">
        <v>1552</v>
      </c>
      <c r="L134" t="s">
        <v>680</v>
      </c>
      <c r="M134" t="s">
        <v>681</v>
      </c>
      <c r="N134" t="s">
        <v>1553</v>
      </c>
      <c r="O134" t="s">
        <v>1554</v>
      </c>
      <c r="P134" t="s">
        <v>1119</v>
      </c>
      <c r="Q134" t="s">
        <v>16</v>
      </c>
      <c r="R134" s="7" t="s">
        <v>2236</v>
      </c>
      <c r="U134" t="str">
        <f t="shared" si="2"/>
        <v>var LG_0080053P=L.marker([49.3972499,4.6970741],{icon:icon_LG,bounceOnAdd: true, bounceOnAddOptions: {duration: 500, height: 100},bounceOnAddCallback: function() {console.log(*done*)}});LG_0080053P.bindPopup('&lt;p align=center&gt; &lt;font size=2&gt;&lt;b&gt;&lt;u&gt;LG THOMAS MASARYK&lt;/b&gt;&lt;/u&gt;&lt;br&gt;&lt;br&gt;&lt;font size=1&gt;35 RUE BOURNIZET&lt;br&gt;08400&lt;b&gt; VOUZIERS&lt;/b&gt;&lt;br&gt;03.24.71.15.79&lt;br&gt;&lt;br&gt;&lt;br&gt;&lt;font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onClick=*parent.location=\'mailto:ce.0080053P@ac-reims.fr\'*&gt;&lt;br&gt;&lt;br&gt;&lt;a href=http://sepia.ac-reims.fr/lyc-masaryk/-joomla-/ target=_blank &gt;Pour en savoir plus&lt;/a&gt;');LG_0080053P.addTo(LG);</v>
      </c>
    </row>
    <row r="135" spans="1:21" x14ac:dyDescent="0.25">
      <c r="A135" t="s">
        <v>235</v>
      </c>
      <c r="B135" t="s">
        <v>18</v>
      </c>
      <c r="C135" t="s">
        <v>21</v>
      </c>
      <c r="D135" t="s">
        <v>48</v>
      </c>
      <c r="E135" t="s">
        <v>589</v>
      </c>
      <c r="F135" t="s">
        <v>506</v>
      </c>
      <c r="G135" t="s">
        <v>1555</v>
      </c>
      <c r="H135" t="s">
        <v>21</v>
      </c>
      <c r="I135" t="s">
        <v>21</v>
      </c>
      <c r="J135" s="5" t="s">
        <v>2184</v>
      </c>
      <c r="K135" t="s">
        <v>1556</v>
      </c>
      <c r="L135" t="s">
        <v>750</v>
      </c>
      <c r="M135" t="s">
        <v>751</v>
      </c>
      <c r="N135" t="s">
        <v>1557</v>
      </c>
      <c r="O135" t="s">
        <v>1558</v>
      </c>
      <c r="P135" t="s">
        <v>1220</v>
      </c>
      <c r="Q135" t="s">
        <v>2016</v>
      </c>
      <c r="R135" s="7" t="s">
        <v>2236</v>
      </c>
      <c r="U135" t="str">
        <f t="shared" si="2"/>
        <v>var LG_0101028N=L.marker([48.2919217,4.0788493],{icon:icon_LG,bounceOnAdd: true, bounceOnAddOptions: {duration: 500, height: 100},bounceOnAddCallback: function() {console.log(*done*)}});LG_0101028N.bindPopup('&lt;p align=center&gt; &lt;font size=2&gt;&lt;b&gt;&lt;u&gt;LG CAMILLE CLAUDEL&lt;/b&gt;&lt;/u&gt;&lt;br&gt;&lt;br&gt;&lt;font size=1&gt;28 RUE DES TERRASSES&lt;br&gt;10026&lt;b&gt; TROYES CEDEX&lt;/b&gt;&lt;br&gt;03.25.73.34.74&lt;br&gt;&lt;br&gt;&lt;br&gt;&lt;font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onClick=*parent.location=\'mailto:ce.0101028N@ac-reims.fr\'*&gt;&lt;br&gt;&lt;br&gt;&lt;a href=http://sepia.ac-reims.fr/lyc-camille-claudel/-spip-/ target=_blank &gt;Pour en savoir plus&lt;/a&gt;');LG_0101028N.addTo(LG);</v>
      </c>
    </row>
    <row r="136" spans="1:21" x14ac:dyDescent="0.25">
      <c r="A136" t="s">
        <v>252</v>
      </c>
      <c r="B136" t="s">
        <v>26</v>
      </c>
      <c r="C136" t="s">
        <v>31</v>
      </c>
      <c r="D136" t="s">
        <v>32</v>
      </c>
      <c r="E136" t="s">
        <v>589</v>
      </c>
      <c r="F136" t="s">
        <v>510</v>
      </c>
      <c r="G136" t="s">
        <v>1559</v>
      </c>
      <c r="H136" t="s">
        <v>1258</v>
      </c>
      <c r="I136" t="s">
        <v>1259</v>
      </c>
      <c r="J136" s="5" t="s">
        <v>2185</v>
      </c>
      <c r="K136" t="s">
        <v>1560</v>
      </c>
      <c r="L136" t="s">
        <v>762</v>
      </c>
      <c r="M136" t="s">
        <v>763</v>
      </c>
      <c r="N136" t="s">
        <v>1561</v>
      </c>
      <c r="O136" t="s">
        <v>1562</v>
      </c>
      <c r="P136" t="s">
        <v>1563</v>
      </c>
      <c r="Q136" t="s">
        <v>1264</v>
      </c>
      <c r="R136" s="7" t="s">
        <v>2236</v>
      </c>
      <c r="U136" t="str">
        <f t="shared" si="2"/>
        <v>var LG_0510006E=L.marker([48.959898,4.3628692],{icon:icon_LG,bounceOnAdd: true, bounceOnAddOptions: {duration: 500, height: 100},bounceOnAddCallback: function() {console.log(*done*)}});LG_0510006E.bindPopup('&lt;p align=center&gt; &lt;font size=2&gt;&lt;b&gt;&lt;u&gt;LG PIERRE BAYEN&lt;/b&gt;&lt;/u&gt;&lt;br&gt;&lt;br&gt;&lt;font size=1&gt;22 RUE DU LYCEE&lt;br&gt;51037&lt;b&gt; CHALONS EN CHAMPAGNE CEDEX&lt;/b&gt;&lt;br&gt;03.26.69.23.40&lt;br&gt;&lt;br&gt;&lt;br&gt;&lt;font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onClick=*parent.location=\'mailto:ce.0510006E@ac-reims.fr\'*&gt;&lt;br&gt;&lt;br&gt;&lt;a href=http://sepia.ac-reims.fr/lyc-bayen/-spip-/ target=_blank &gt;Pour en savoir plus&lt;/a&gt;');LG_0510006E.addTo(LG);</v>
      </c>
    </row>
    <row r="137" spans="1:21" x14ac:dyDescent="0.25">
      <c r="A137" t="s">
        <v>309</v>
      </c>
      <c r="B137" t="s">
        <v>26</v>
      </c>
      <c r="C137" t="s">
        <v>30</v>
      </c>
      <c r="D137" t="s">
        <v>49</v>
      </c>
      <c r="E137" t="s">
        <v>589</v>
      </c>
      <c r="F137" t="s">
        <v>532</v>
      </c>
      <c r="G137" t="s">
        <v>1564</v>
      </c>
      <c r="H137" t="s">
        <v>30</v>
      </c>
      <c r="I137" t="s">
        <v>30</v>
      </c>
      <c r="J137" s="5" t="s">
        <v>2186</v>
      </c>
      <c r="K137" t="s">
        <v>1565</v>
      </c>
      <c r="L137" t="s">
        <v>808</v>
      </c>
      <c r="M137" t="s">
        <v>809</v>
      </c>
      <c r="N137" t="s">
        <v>1566</v>
      </c>
      <c r="O137" t="s">
        <v>1567</v>
      </c>
      <c r="P137" t="s">
        <v>1568</v>
      </c>
      <c r="Q137" t="s">
        <v>2020</v>
      </c>
      <c r="R137" s="7" t="s">
        <v>2236</v>
      </c>
      <c r="U137" t="str">
        <f t="shared" si="2"/>
        <v>var LG_0510031G=L.marker([49.2507343,4.046329],{icon:icon_LG,bounceOnAdd: true, bounceOnAddOptions: {duration: 500, height: 100},bounceOnAddCallback: function() {console.log(*done*)}});LG_0510031G.bindPopup('&lt;p align=center&gt; &lt;font size=2&gt;&lt;b&gt;&lt;u&gt;LG GEORGES CLEMENCEAU&lt;/b&gt;&lt;/u&gt;&lt;br&gt;&lt;br&gt;&lt;font size=1&gt;46 AVENUE GEORGES CLEMENCEAU&lt;br&gt;51682&lt;b&gt; REIMS CEDEX 2&lt;/b&gt;&lt;br&gt;03.26.85.00.64&lt;br&gt;&lt;br&gt;&lt;br&gt;&lt;font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onClick=*parent.location=\'mailto:ce.0510031G@ac-reims.fr\'*&gt;&lt;br&gt;&lt;br&gt;&lt;a href=www.lycee-clemenceau-reims.fr target=_blank &gt;Pour en savoir plus&lt;/a&gt;');LG_0510031G.addTo(LG);</v>
      </c>
    </row>
    <row r="138" spans="1:21" x14ac:dyDescent="0.25">
      <c r="A138" t="s">
        <v>330</v>
      </c>
      <c r="B138" t="s">
        <v>26</v>
      </c>
      <c r="C138" t="s">
        <v>30</v>
      </c>
      <c r="D138" t="s">
        <v>49</v>
      </c>
      <c r="E138" t="s">
        <v>589</v>
      </c>
      <c r="F138" t="s">
        <v>538</v>
      </c>
      <c r="G138" t="s">
        <v>1569</v>
      </c>
      <c r="H138" t="s">
        <v>30</v>
      </c>
      <c r="I138" t="s">
        <v>30</v>
      </c>
      <c r="J138" s="5" t="s">
        <v>2187</v>
      </c>
      <c r="L138" t="s">
        <v>850</v>
      </c>
      <c r="M138" t="s">
        <v>851</v>
      </c>
      <c r="N138" t="s">
        <v>1570</v>
      </c>
      <c r="O138" t="s">
        <v>1350</v>
      </c>
      <c r="P138" t="s">
        <v>1356</v>
      </c>
      <c r="Q138" t="s">
        <v>30</v>
      </c>
      <c r="R138" s="7" t="s">
        <v>2236</v>
      </c>
      <c r="U138" t="str">
        <f t="shared" si="2"/>
        <v>var LG_0511901P=L.marker([49.2828275,4.024205],{icon:icon_LG,bounceOnAdd: true, bounceOnAddOptions: {duration: 500, height: 100},bounceOnAddCallback: function() {console.log(*done*)}});LG_0511901P.bindPopup('&lt;p align=center&gt; &lt;font size=2&gt;&lt;b&gt;&lt;u&gt;LG COLBERT&lt;/b&gt;&lt;/u&gt;&lt;br&gt;&lt;br&gt;&lt;font size=1&gt;56 RUE DU DR SCHWEITZER&lt;br&gt;51100&lt;b&gt; REIMS&lt;/b&gt;&lt;br&gt;03.26.09.15.80&lt;br&gt;&lt;br&gt;&lt;br&gt;&lt;font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onClick=*parent.location=\'mailto:ce.0511901P@ac-reims.fr\'*&gt;&lt;br&gt;&lt;br&gt;&lt;a href= target=_blank &gt;Pour en savoir plus&lt;/a&gt;');LG_0511901P.addTo(LG);</v>
      </c>
    </row>
    <row r="139" spans="1:21" x14ac:dyDescent="0.25">
      <c r="A139" t="s">
        <v>94</v>
      </c>
      <c r="B139" t="s">
        <v>6</v>
      </c>
      <c r="C139" t="s">
        <v>15</v>
      </c>
      <c r="D139" t="s">
        <v>47</v>
      </c>
      <c r="E139" t="s">
        <v>587</v>
      </c>
      <c r="F139" t="s">
        <v>430</v>
      </c>
      <c r="G139" t="s">
        <v>1571</v>
      </c>
      <c r="H139" t="s">
        <v>978</v>
      </c>
      <c r="I139" t="s">
        <v>15</v>
      </c>
      <c r="J139" s="5" t="s">
        <v>2188</v>
      </c>
      <c r="K139" t="s">
        <v>1572</v>
      </c>
      <c r="L139" t="s">
        <v>602</v>
      </c>
      <c r="M139" t="s">
        <v>603</v>
      </c>
      <c r="N139" t="s">
        <v>1573</v>
      </c>
      <c r="O139" t="s">
        <v>1574</v>
      </c>
      <c r="P139" t="s">
        <v>1575</v>
      </c>
      <c r="Q139" t="s">
        <v>988</v>
      </c>
      <c r="R139" s="7" t="s">
        <v>2236</v>
      </c>
      <c r="U139" t="str">
        <f t="shared" si="2"/>
        <v>var LGT_0080007P=L.marker([49.7710212,4.7172013],{icon:icon_LGT,bounceOnAdd: true, bounceOnAddOptions: {duration: 500, height: 100},bounceOnAddCallback: function() {console.log(*done*)}});LGT_0080007P.bindPopup('&lt;p align=center&gt; &lt;font size=2&gt;&lt;b&gt;&lt;u&gt;LGT SEVIGNE&lt;/b&gt;&lt;/u&gt;&lt;br&gt;&lt;br&gt;&lt;font size=1&gt;14 RUE MADAME DE SEVIGNE&lt;br&gt;08013&lt;b&gt; CHARLEVILLE MEZIERES CEDEX&lt;/b&gt;&lt;br&gt;03.24.59.83.00&lt;br&gt;&lt;br&gt;&lt;br&gt;&lt;font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onClick=*parent.location=\'mailto:ce.0080007P@ac-reims.fr\'*&gt;&lt;br&gt;&lt;br&gt;&lt;a href=www.lyceesevigne.com target=_blank &gt;Pour en savoir plus&lt;/a&gt;');LGT_0080007P.addTo(LGT);</v>
      </c>
    </row>
    <row r="140" spans="1:21" x14ac:dyDescent="0.25">
      <c r="A140" t="s">
        <v>98</v>
      </c>
      <c r="B140" t="s">
        <v>6</v>
      </c>
      <c r="C140" t="s">
        <v>15</v>
      </c>
      <c r="D140" t="s">
        <v>47</v>
      </c>
      <c r="E140" t="s">
        <v>587</v>
      </c>
      <c r="F140" t="s">
        <v>433</v>
      </c>
      <c r="G140" t="s">
        <v>1576</v>
      </c>
      <c r="H140" t="s">
        <v>978</v>
      </c>
      <c r="I140" t="s">
        <v>15</v>
      </c>
      <c r="J140" s="5" t="s">
        <v>2189</v>
      </c>
      <c r="K140" t="s">
        <v>1577</v>
      </c>
      <c r="L140" t="s">
        <v>610</v>
      </c>
      <c r="M140" t="s">
        <v>611</v>
      </c>
      <c r="N140" t="s">
        <v>1578</v>
      </c>
      <c r="O140" t="s">
        <v>1579</v>
      </c>
      <c r="P140" t="s">
        <v>993</v>
      </c>
      <c r="Q140" t="s">
        <v>1994</v>
      </c>
      <c r="R140" s="7" t="s">
        <v>2236</v>
      </c>
      <c r="U140" t="str">
        <f t="shared" si="2"/>
        <v>var LGT_0080027L=L.marker([49.761407,4.7126167],{icon:icon_LGT,bounceOnAdd: true, bounceOnAddOptions: {duration: 500, height: 100},bounceOnAddCallback: function() {console.log(*done*)}});LGT_0080027L.bindPopup('&lt;p align=center&gt; &lt;font size=2&gt;&lt;b&gt;&lt;u&gt;LGT MONGE&lt;/b&gt;&lt;/u&gt;&lt;br&gt;&lt;br&gt;&lt;font size=1&gt;2 AVENUE DE SAINT JULIEN&lt;br&gt;08000&lt;b&gt; CHARLEVILLE MEZIERES&lt;/b&gt;&lt;br&gt;03.24.52.69.69&lt;br&gt;&lt;br&gt;&lt;br&gt;&lt;font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onClick=*parent.location=\'mailto:ce.0080027L@ac-reims.fr\'*&gt;&lt;br&gt;&lt;br&gt;&lt;a href=http://www.lyceemonge.com target=_blank &gt;Pour en savoir plus&lt;/a&gt;');LGT_0080027L.addTo(LGT);</v>
      </c>
    </row>
    <row r="141" spans="1:21" x14ac:dyDescent="0.25">
      <c r="A141" t="s">
        <v>147</v>
      </c>
      <c r="B141" t="s">
        <v>6</v>
      </c>
      <c r="C141" t="s">
        <v>53</v>
      </c>
      <c r="D141" t="s">
        <v>54</v>
      </c>
      <c r="E141" t="s">
        <v>587</v>
      </c>
      <c r="F141" t="s">
        <v>461</v>
      </c>
      <c r="G141" t="s">
        <v>1580</v>
      </c>
      <c r="H141" t="s">
        <v>978</v>
      </c>
      <c r="I141" t="s">
        <v>53</v>
      </c>
      <c r="J141" s="5" t="s">
        <v>2190</v>
      </c>
      <c r="K141" t="s">
        <v>1581</v>
      </c>
      <c r="L141" t="s">
        <v>660</v>
      </c>
      <c r="M141" t="s">
        <v>661</v>
      </c>
      <c r="N141" t="s">
        <v>1582</v>
      </c>
      <c r="O141" t="s">
        <v>1583</v>
      </c>
      <c r="P141" t="s">
        <v>1088</v>
      </c>
      <c r="Q141" t="s">
        <v>53</v>
      </c>
      <c r="R141" s="7" t="s">
        <v>2236</v>
      </c>
      <c r="U141" t="str">
        <f t="shared" si="2"/>
        <v>var LGT_0080045F=L.marker([49.6923329,4.9465206],{icon:icon_LGT,bounceOnAdd: true, bounceOnAddOptions: {duration: 500, height: 100},bounceOnAddCallback: function() {console.log(*done*)}});LGT_0080045F.bindPopup('&lt;p align=center&gt; &lt;font size=2&gt;&lt;b&gt;&lt;u&gt;LGT PIERRE BAYLE&lt;/b&gt;&lt;/u&gt;&lt;br&gt;&lt;br&gt;&lt;font size=1&gt;RUE ROGISSART&lt;br&gt;08200&lt;b&gt; SEDAN&lt;/b&gt;&lt;br&gt;03.24.27.39.95&lt;br&gt;&lt;br&gt;&lt;br&gt;&lt;font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onClick=*parent.location=\'mailto:ce.0080045F@ac-reims.fr\'*&gt;&lt;br&gt;&lt;br&gt;&lt;a href=http://xxi.ac-reims.fr/lyc-pierre-bayle/ target=_blank &gt;Pour en savoir plus&lt;/a&gt;');LGT_0080045F.addTo(LGT);</v>
      </c>
    </row>
    <row r="142" spans="1:21" x14ac:dyDescent="0.25">
      <c r="A142" t="s">
        <v>214</v>
      </c>
      <c r="B142" t="s">
        <v>18</v>
      </c>
      <c r="C142" t="s">
        <v>59</v>
      </c>
      <c r="D142" t="s">
        <v>60</v>
      </c>
      <c r="E142" t="s">
        <v>587</v>
      </c>
      <c r="F142" t="s">
        <v>490</v>
      </c>
      <c r="G142" t="s">
        <v>1584</v>
      </c>
      <c r="H142" t="s">
        <v>1177</v>
      </c>
      <c r="I142" t="s">
        <v>1199</v>
      </c>
      <c r="J142" s="5" t="s">
        <v>2191</v>
      </c>
      <c r="K142" t="s">
        <v>1585</v>
      </c>
      <c r="L142" t="s">
        <v>720</v>
      </c>
      <c r="M142" t="s">
        <v>721</v>
      </c>
      <c r="N142" t="s">
        <v>1586</v>
      </c>
      <c r="O142" t="s">
        <v>1587</v>
      </c>
      <c r="P142" t="s">
        <v>186</v>
      </c>
      <c r="Q142" t="s">
        <v>2014</v>
      </c>
      <c r="R142" s="7" t="s">
        <v>2236</v>
      </c>
      <c r="U142" t="str">
        <f t="shared" si="2"/>
        <v>var LGT_0100015M=L.marker([48.515122,3.7161621],{icon:icon_LGT,bounceOnAdd: true, bounceOnAddOptions: {duration: 500, height: 100},bounceOnAddCallback: function() {console.log(*done*)}});LGT_0100015M.bindPopup('&lt;p align=center&gt; &lt;font size=2&gt;&lt;b&gt;&lt;u&gt;LGT F. ET I. JOLIOT CURIE&lt;/b&gt;&lt;/u&gt;&lt;br&gt;&lt;br&gt;&lt;font size=1&gt;1 RUE GUY MOQUET&lt;br&gt;10100&lt;b&gt; ROMILLY SUR SEINE&lt;/b&gt;&lt;br&gt;03.25.24.99.34&lt;br&gt;&lt;br&gt;&lt;br&gt;&lt;font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onClick=*parent.location=\'mailto:ce.0100015M@ac-reims.fr\'*&gt;&lt;br&gt;&lt;br&gt;&lt;a href=www.joliot10.fr target=_blank &gt;Pour en savoir plus&lt;/a&gt;');LGT_0100015M.addTo(LGT);</v>
      </c>
    </row>
    <row r="143" spans="1:21" x14ac:dyDescent="0.25">
      <c r="A143" t="s">
        <v>224</v>
      </c>
      <c r="B143" t="s">
        <v>18</v>
      </c>
      <c r="C143" t="s">
        <v>221</v>
      </c>
      <c r="D143" t="s">
        <v>222</v>
      </c>
      <c r="E143" t="s">
        <v>587</v>
      </c>
      <c r="F143" t="s">
        <v>495</v>
      </c>
      <c r="G143" t="s">
        <v>1588</v>
      </c>
      <c r="H143" t="s">
        <v>21</v>
      </c>
      <c r="I143" t="s">
        <v>21</v>
      </c>
      <c r="J143" s="5" t="s">
        <v>2192</v>
      </c>
      <c r="L143" t="s">
        <v>732</v>
      </c>
      <c r="M143" t="s">
        <v>733</v>
      </c>
      <c r="N143" t="s">
        <v>1589</v>
      </c>
      <c r="O143" t="s">
        <v>1590</v>
      </c>
      <c r="P143" t="s">
        <v>1591</v>
      </c>
      <c r="Q143" t="s">
        <v>2046</v>
      </c>
      <c r="R143" s="7" t="s">
        <v>2236</v>
      </c>
      <c r="U143" t="str">
        <f t="shared" si="2"/>
        <v>var LGT_0101016A=L.marker([48.2919226,4.0247894],{icon:icon_LGT,bounceOnAdd: true, bounceOnAddOptions: {duration: 500, height: 100},bounceOnAddCallback: function() {console.log(*done*)}});LGT_0101016A.bindPopup('&lt;p align=center&gt; &lt;font size=2&gt;&lt;b&gt;&lt;u&gt;LGT EDOUARD HERRIOT&lt;/b&gt;&lt;/u&gt;&lt;br&gt;&lt;br&gt;&lt;font size=1&gt;RUE LA MALADIERE&lt;br&gt;10600&lt;b&gt; LA CHAPELLE ST LUC&lt;/b&gt;&lt;br&gt;03.25.72.15.50&lt;br&gt;&lt;br&gt;&lt;br&gt;&lt;font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onClick=*parent.location=\'mailto:ce.0101016A@ac-reims.fr\'*&gt;&lt;br&gt;&lt;br&gt;&lt;a href= target=_blank &gt;Pour en savoir plus&lt;/a&gt;');LGT_0101016A.addTo(LGT);</v>
      </c>
    </row>
    <row r="144" spans="1:21" x14ac:dyDescent="0.25">
      <c r="A144" t="s">
        <v>227</v>
      </c>
      <c r="B144" t="s">
        <v>18</v>
      </c>
      <c r="C144" t="s">
        <v>21</v>
      </c>
      <c r="D144" t="s">
        <v>48</v>
      </c>
      <c r="E144" t="s">
        <v>587</v>
      </c>
      <c r="F144" t="s">
        <v>496</v>
      </c>
      <c r="G144" t="s">
        <v>1592</v>
      </c>
      <c r="H144" t="s">
        <v>21</v>
      </c>
      <c r="I144" t="s">
        <v>21</v>
      </c>
      <c r="J144" s="5" t="s">
        <v>2193</v>
      </c>
      <c r="K144" t="s">
        <v>1593</v>
      </c>
      <c r="L144" t="s">
        <v>734</v>
      </c>
      <c r="M144" t="s">
        <v>735</v>
      </c>
      <c r="N144" t="s">
        <v>1594</v>
      </c>
      <c r="O144" t="s">
        <v>1595</v>
      </c>
      <c r="P144" t="s">
        <v>1596</v>
      </c>
      <c r="Q144" t="s">
        <v>2016</v>
      </c>
      <c r="R144" s="7" t="s">
        <v>2236</v>
      </c>
      <c r="U144" t="str">
        <f t="shared" si="2"/>
        <v>var LGT_0100022V=L.marker([48.2700513,4.0802402],{icon:icon_LGT,bounceOnAdd: true, bounceOnAddOptions: {duration: 500, height: 100},bounceOnAddCallback: function() {console.log(*done*)}});LGT_0100022V.bindPopup('&lt;p align=center&gt; &lt;font size=2&gt;&lt;b&gt;&lt;u&gt;LGT CHRESTIEN DE TROYES&lt;/b&gt;&lt;/u&gt;&lt;br&gt;&lt;br&gt;&lt;font size=1&gt;3 RUE DE QUEBEC&lt;br&gt;10009&lt;b&gt; TROYES CEDEX&lt;/b&gt;&lt;br&gt;03.25.71.53.00&lt;br&gt;&lt;br&gt;&lt;br&gt;&lt;font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onClick=*parent.location=\'mailto:ce.0100022V@ac-reims.fr\'*&gt;&lt;br&gt;&lt;br&gt;&lt;a href=www.lyceechrestiendetroyes.fr target=_blank &gt;Pour en savoir plus&lt;/a&gt;');LGT_0100022V.addTo(LGT);</v>
      </c>
    </row>
    <row r="145" spans="1:21" x14ac:dyDescent="0.25">
      <c r="A145" t="s">
        <v>310</v>
      </c>
      <c r="B145" t="s">
        <v>26</v>
      </c>
      <c r="C145" t="s">
        <v>30</v>
      </c>
      <c r="D145" t="s">
        <v>49</v>
      </c>
      <c r="E145" t="s">
        <v>587</v>
      </c>
      <c r="F145" t="s">
        <v>472</v>
      </c>
      <c r="G145" t="s">
        <v>1597</v>
      </c>
      <c r="H145" t="s">
        <v>30</v>
      </c>
      <c r="I145" t="s">
        <v>30</v>
      </c>
      <c r="J145" s="5" t="s">
        <v>2194</v>
      </c>
      <c r="K145" t="s">
        <v>1598</v>
      </c>
      <c r="L145" t="s">
        <v>810</v>
      </c>
      <c r="M145" t="s">
        <v>811</v>
      </c>
      <c r="N145" t="s">
        <v>1599</v>
      </c>
      <c r="O145" t="s">
        <v>1600</v>
      </c>
      <c r="P145" t="s">
        <v>1601</v>
      </c>
      <c r="Q145" t="s">
        <v>2026</v>
      </c>
      <c r="R145" s="7" t="s">
        <v>2236</v>
      </c>
      <c r="U145" t="str">
        <f t="shared" si="2"/>
        <v>var LGT_0510032H=L.marker([49.2583268,4.0455019],{icon:icon_LGT,bounceOnAdd: true, bounceOnAddOptions: {duration: 500, height: 100},bounceOnAddCallback: function() {console.log(*done*)}});LGT_0510032H.bindPopup('&lt;p align=center&gt; &lt;font size=2&gt;&lt;b&gt;&lt;u&gt;LGT JEAN JAURES&lt;/b&gt;&lt;/u&gt;&lt;br&gt;&lt;br&gt;&lt;font size=1&gt;17 RUE RUINART DE BRIMONT&lt;br&gt;51062&lt;b&gt; REIMS CEDEX&lt;/b&gt;&lt;br&gt;03.26.40.22.50&lt;br&gt;&lt;br&gt;&lt;br&gt;&lt;font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onClick=*parent.location=\'mailto:ce.0510032H@ac-reims.fr\'*&gt;&lt;br&gt;&lt;br&gt;&lt;a href=http://www.lyceejeanjauresreims.fr target=_blank &gt;Pour en savoir plus&lt;/a&gt;');LGT_0510032H.addTo(LGT);</v>
      </c>
    </row>
    <row r="146" spans="1:21" x14ac:dyDescent="0.25">
      <c r="A146" t="s">
        <v>311</v>
      </c>
      <c r="B146" t="s">
        <v>26</v>
      </c>
      <c r="C146" t="s">
        <v>30</v>
      </c>
      <c r="D146" t="s">
        <v>49</v>
      </c>
      <c r="E146" t="s">
        <v>587</v>
      </c>
      <c r="F146" t="s">
        <v>533</v>
      </c>
      <c r="G146" t="s">
        <v>1602</v>
      </c>
      <c r="H146" t="s">
        <v>30</v>
      </c>
      <c r="I146" t="s">
        <v>30</v>
      </c>
      <c r="J146" s="5" t="s">
        <v>2195</v>
      </c>
      <c r="K146" t="s">
        <v>1603</v>
      </c>
      <c r="L146" t="s">
        <v>812</v>
      </c>
      <c r="M146" t="s">
        <v>813</v>
      </c>
      <c r="N146" t="s">
        <v>1604</v>
      </c>
      <c r="O146" t="s">
        <v>1605</v>
      </c>
      <c r="P146" t="s">
        <v>1351</v>
      </c>
      <c r="Q146" t="s">
        <v>2026</v>
      </c>
      <c r="R146" s="7" t="s">
        <v>2236</v>
      </c>
      <c r="U146" t="str">
        <f t="shared" si="2"/>
        <v>var LGT_0510034K=L.marker([49.2632382,4.0266645],{icon:icon_LGT,bounceOnAdd: true, bounceOnAddOptions: {duration: 500, height: 100},bounceOnAddCallback: function() {console.log(*done*)}});LGT_0510034K.bindPopup('&lt;p align=center&gt; &lt;font size=2&gt;&lt;b&gt;&lt;u&gt;LGT FRANKLIN ROOSEVELT&lt;/b&gt;&lt;/u&gt;&lt;br&gt;&lt;br&gt;&lt;font size=1&gt;10 RUE ROOSEVELT&lt;br&gt;51096&lt;b&gt; REIMS CEDEX&lt;/b&gt;&lt;br&gt;03.26.86.70.90&lt;br&gt;&lt;br&gt;&lt;br&gt;&lt;font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onClick=*parent.location=\'mailto:ce.0510034K@ac-reims.fr\'*&gt;&lt;br&gt;&lt;br&gt;&lt;a href=www.lycee-roosevelt.fr target=_blank &gt;Pour en savoir plus&lt;/a&gt;');LGT_0510034K.addTo(LGT);</v>
      </c>
    </row>
    <row r="147" spans="1:21" x14ac:dyDescent="0.25">
      <c r="A147" t="s">
        <v>312</v>
      </c>
      <c r="B147" t="s">
        <v>26</v>
      </c>
      <c r="C147" t="s">
        <v>30</v>
      </c>
      <c r="D147" t="s">
        <v>49</v>
      </c>
      <c r="E147" t="s">
        <v>587</v>
      </c>
      <c r="F147" t="s">
        <v>534</v>
      </c>
      <c r="G147" t="s">
        <v>1606</v>
      </c>
      <c r="H147" t="s">
        <v>30</v>
      </c>
      <c r="I147" t="s">
        <v>30</v>
      </c>
      <c r="J147" s="5" t="s">
        <v>2196</v>
      </c>
      <c r="K147" t="s">
        <v>1607</v>
      </c>
      <c r="L147" t="s">
        <v>814</v>
      </c>
      <c r="M147" t="s">
        <v>815</v>
      </c>
      <c r="N147" t="s">
        <v>1608</v>
      </c>
      <c r="O147" t="s">
        <v>1609</v>
      </c>
      <c r="P147" t="s">
        <v>1610</v>
      </c>
      <c r="Q147" t="s">
        <v>2026</v>
      </c>
      <c r="R147" s="7" t="s">
        <v>2236</v>
      </c>
      <c r="U147" t="str">
        <f t="shared" si="2"/>
        <v>var LGT_0510035L=L.marker([49.2511515,4.0277058],{icon:icon_LGT,bounceOnAdd: true, bounceOnAddOptions: {duration: 500, height: 100},bounceOnAddCallback: function() {console.log(*done*)}});LGT_0510035L.bindPopup('&lt;p align=center&gt; &lt;font size=2&gt;&lt;b&gt;&lt;u&gt;LGT HUGUES LIBERGIER&lt;/b&gt;&lt;/u&gt;&lt;br&gt;&lt;br&gt;&lt;font size=1&gt;55 RUE LIBERGIER&lt;br&gt;51095&lt;b&gt; REIMS CEDEX&lt;/b&gt;&lt;br&gt;03.26.77.61.61&lt;br&gt;&lt;br&gt;&lt;br&gt;&lt;font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onClick=*parent.location=\'mailto:ce.0510035L@ac-reims.fr\'*&gt;&lt;br&gt;&lt;br&gt;&lt;a href=www.libergier.net target=_blank &gt;Pour en savoir plus&lt;/a&gt;');LGT_0510035L.addTo(LGT);</v>
      </c>
    </row>
    <row r="148" spans="1:21" x14ac:dyDescent="0.25">
      <c r="A148" t="s">
        <v>331</v>
      </c>
      <c r="B148" t="s">
        <v>26</v>
      </c>
      <c r="C148" t="s">
        <v>30</v>
      </c>
      <c r="D148" t="s">
        <v>49</v>
      </c>
      <c r="E148" t="s">
        <v>587</v>
      </c>
      <c r="F148" t="s">
        <v>548</v>
      </c>
      <c r="G148" t="s">
        <v>1611</v>
      </c>
      <c r="H148" t="s">
        <v>30</v>
      </c>
      <c r="I148" t="s">
        <v>30</v>
      </c>
      <c r="J148" s="5" t="s">
        <v>2197</v>
      </c>
      <c r="K148" t="s">
        <v>1612</v>
      </c>
      <c r="L148" t="s">
        <v>852</v>
      </c>
      <c r="M148" t="s">
        <v>853</v>
      </c>
      <c r="N148" t="s">
        <v>1613</v>
      </c>
      <c r="O148" t="s">
        <v>1614</v>
      </c>
      <c r="P148" t="s">
        <v>1615</v>
      </c>
      <c r="Q148" t="s">
        <v>2026</v>
      </c>
      <c r="R148" s="7" t="s">
        <v>2236</v>
      </c>
      <c r="U148" t="str">
        <f t="shared" si="2"/>
        <v>var LGT_0511926S=L.marker([49.2425565,4.0268689],{icon:icon_LGT,bounceOnAdd: true, bounceOnAddOptions: {duration: 500, height: 100},bounceOnAddCallback: function() {console.log(*done*)}});LGT_0511926S.bindPopup('&lt;p align=center&gt; &lt;font size=2&gt;&lt;b&gt;&lt;u&gt;LGT MARC CHAGALL&lt;/b&gt;&lt;/u&gt;&lt;br&gt;&lt;br&gt;&lt;font size=1&gt;60 CHAUSSÉE SAINT MARTIN&lt;br&gt;51726&lt;b&gt; REIMS CEDEX&lt;/b&gt;&lt;br&gt;03.26.82.15.95&lt;br&gt;&lt;br&gt;&lt;br&gt;&lt;font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onClick=*parent.location=\'mailto:ce.0511926S@ac-reims.fr\'*&gt;&lt;br&gt;&lt;br&gt;&lt;a href=http://sepia.ac-reims.fr/lyc-chagall/-spip-/ target=_blank &gt;Pour en savoir plus&lt;/a&gt;');LGT_0511926S.addTo(LGT);</v>
      </c>
    </row>
    <row r="149" spans="1:21" x14ac:dyDescent="0.25">
      <c r="A149" t="s">
        <v>382</v>
      </c>
      <c r="B149" t="s">
        <v>36</v>
      </c>
      <c r="C149" t="s">
        <v>37</v>
      </c>
      <c r="D149" t="s">
        <v>46</v>
      </c>
      <c r="E149" t="s">
        <v>587</v>
      </c>
      <c r="F149" t="s">
        <v>567</v>
      </c>
      <c r="G149" t="s">
        <v>1616</v>
      </c>
      <c r="H149" t="s">
        <v>37</v>
      </c>
      <c r="I149" t="s">
        <v>37</v>
      </c>
      <c r="J149" s="5" t="s">
        <v>2198</v>
      </c>
      <c r="L149" t="s">
        <v>902</v>
      </c>
      <c r="M149" t="s">
        <v>903</v>
      </c>
      <c r="N149" t="s">
        <v>1617</v>
      </c>
      <c r="O149" t="s">
        <v>1618</v>
      </c>
      <c r="P149" t="s">
        <v>1619</v>
      </c>
      <c r="Q149" t="s">
        <v>2040</v>
      </c>
      <c r="R149" s="7" t="s">
        <v>2236</v>
      </c>
      <c r="U149" t="str">
        <f t="shared" si="2"/>
        <v>var LGT_0520844K=L.marker([48.1065656,5.1477137],{icon:icon_LGT,bounceOnAdd: true, bounceOnAddOptions: {duration: 500, height: 100},bounceOnAddCallback: function() {console.log(*done*)}});LGT_0520844K.bindPopup('&lt;p align=center&gt; &lt;font size=2&gt;&lt;b&gt;&lt;u&gt;LGT EDME BOUCHARDON&lt;/b&gt;&lt;/u&gt;&lt;br&gt;&lt;br&gt;&lt;font size=1&gt;16 RUE YOURI GAGARINE&lt;br&gt;52903&lt;b&gt; CHAUMONT CEDEX 9&lt;/b&gt;&lt;br&gt;03.25.03.23.42&lt;br&gt;&lt;br&gt;&lt;br&gt;&lt;font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onClick=*parent.location=\'mailto:ce.0520844K@ac-reims.fr\'*&gt;&lt;br&gt;&lt;br&gt;&lt;a href= target=_blank &gt;Pour en savoir plus&lt;/a&gt;');LGT_0520844K.addTo(LGT);</v>
      </c>
    </row>
    <row r="150" spans="1:21" x14ac:dyDescent="0.25">
      <c r="A150" t="s">
        <v>396</v>
      </c>
      <c r="B150" t="s">
        <v>36</v>
      </c>
      <c r="C150" t="s">
        <v>69</v>
      </c>
      <c r="D150" t="s">
        <v>70</v>
      </c>
      <c r="E150" t="s">
        <v>587</v>
      </c>
      <c r="F150" t="s">
        <v>573</v>
      </c>
      <c r="G150" t="s">
        <v>1620</v>
      </c>
      <c r="H150" t="s">
        <v>1478</v>
      </c>
      <c r="I150" t="s">
        <v>69</v>
      </c>
      <c r="J150" s="5" t="s">
        <v>2199</v>
      </c>
      <c r="K150" t="s">
        <v>1621</v>
      </c>
      <c r="L150" t="s">
        <v>916</v>
      </c>
      <c r="M150" t="s">
        <v>917</v>
      </c>
      <c r="N150" t="s">
        <v>1622</v>
      </c>
      <c r="O150" t="s">
        <v>1623</v>
      </c>
      <c r="P150" t="s">
        <v>1624</v>
      </c>
      <c r="Q150" t="s">
        <v>2047</v>
      </c>
      <c r="R150" s="7" t="s">
        <v>2236</v>
      </c>
      <c r="U150" t="str">
        <f t="shared" si="2"/>
        <v>var LGT_0520019N=L.marker([48.4427289,5.1385305],{icon:icon_LGT,bounceOnAdd: true, bounceOnAddOptions: {duration: 500, height: 100},bounceOnAddCallback: function() {console.log(*done*)}});LGT_0520019N.bindPopup('&lt;p align=center&gt; &lt;font size=2&gt;&lt;b&gt;&lt;u&gt;LGT PHILIPPE LEBON&lt;/b&gt;&lt;/u&gt;&lt;br&gt;&lt;br&gt;&lt;font size=1&gt;11 RUE DE SPRENDLINGEN&lt;br&gt;52301&lt;b&gt; JOINVILLE CEDEX&lt;/b&gt;&lt;br&gt;03.25.94.13.74&lt;br&gt;&lt;br&gt;&lt;br&gt;&lt;font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onClick=*parent.location=\'mailto:ce.0520019N@ac-reims.fr\'*&gt;&lt;br&gt;&lt;br&gt;&lt;a href=http://www.lycee-lebon.fr/ target=_blank &gt;Pour en savoir plus&lt;/a&gt;');LGT_0520019N.addTo(LGT);</v>
      </c>
    </row>
    <row r="151" spans="1:21" x14ac:dyDescent="0.25">
      <c r="A151" t="s">
        <v>410</v>
      </c>
      <c r="B151" t="s">
        <v>36</v>
      </c>
      <c r="C151" t="s">
        <v>71</v>
      </c>
      <c r="D151" t="s">
        <v>72</v>
      </c>
      <c r="E151" t="s">
        <v>587</v>
      </c>
      <c r="F151" t="s">
        <v>579</v>
      </c>
      <c r="G151" t="s">
        <v>1625</v>
      </c>
      <c r="H151" t="s">
        <v>1478</v>
      </c>
      <c r="I151" t="s">
        <v>71</v>
      </c>
      <c r="J151" s="5" t="s">
        <v>2200</v>
      </c>
      <c r="K151" t="s">
        <v>1626</v>
      </c>
      <c r="L151" t="s">
        <v>932</v>
      </c>
      <c r="M151" t="s">
        <v>933</v>
      </c>
      <c r="N151" t="s">
        <v>1627</v>
      </c>
      <c r="O151" t="s">
        <v>1628</v>
      </c>
      <c r="P151" t="s">
        <v>1525</v>
      </c>
      <c r="Q151" t="s">
        <v>2044</v>
      </c>
      <c r="R151" s="7" t="s">
        <v>2236</v>
      </c>
      <c r="U151" t="str">
        <f t="shared" si="2"/>
        <v>var LGT_0520027X=L.marker([48.6434668,4.9638164],{icon:icon_LGT,bounceOnAdd: true, bounceOnAddOptions: {duration: 500, height: 100},bounceOnAddCallback: function() {console.log(*done*)}});LGT_0520027X.bindPopup('&lt;p align=center&gt; &lt;font size=2&gt;&lt;b&gt;&lt;u&gt;LGT ST EXUPERY&lt;/b&gt;&lt;/u&gt;&lt;br&gt;&lt;br&gt;&lt;font size=1&gt;82 RUE ANATOLE FRANCE&lt;br&gt;52105&lt;b&gt; ST DIZIER CEDEX&lt;/b&gt;&lt;br&gt;03.25.05.71.33&lt;br&gt;&lt;br&gt;&lt;br&gt;&lt;font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onClick=*parent.location=\'mailto:ce.0520027X@ac-reims.fr\'*&gt;&lt;br&gt;&lt;br&gt;&lt;a href=https://sepia.ac-reims.fr/lyc-st-exupery/-joomla-/ target=_blank &gt;Pour en savoir plus&lt;/a&gt;');LGT_0520027X.addTo(LGT);</v>
      </c>
    </row>
    <row r="152" spans="1:21" x14ac:dyDescent="0.25">
      <c r="A152" t="s">
        <v>411</v>
      </c>
      <c r="B152" t="s">
        <v>36</v>
      </c>
      <c r="C152" t="s">
        <v>71</v>
      </c>
      <c r="D152" t="s">
        <v>72</v>
      </c>
      <c r="E152" t="s">
        <v>587</v>
      </c>
      <c r="F152" t="s">
        <v>580</v>
      </c>
      <c r="G152" t="s">
        <v>1629</v>
      </c>
      <c r="H152" t="s">
        <v>1478</v>
      </c>
      <c r="I152" t="s">
        <v>71</v>
      </c>
      <c r="J152" s="5" t="s">
        <v>2201</v>
      </c>
      <c r="K152" t="s">
        <v>1630</v>
      </c>
      <c r="L152" t="s">
        <v>934</v>
      </c>
      <c r="M152" t="s">
        <v>935</v>
      </c>
      <c r="N152" t="s">
        <v>1631</v>
      </c>
      <c r="O152" t="s">
        <v>1632</v>
      </c>
      <c r="P152" t="s">
        <v>1535</v>
      </c>
      <c r="Q152" t="s">
        <v>1478</v>
      </c>
      <c r="R152" s="7" t="s">
        <v>2236</v>
      </c>
      <c r="U152" t="str">
        <f t="shared" si="2"/>
        <v>var LGT_0520028Y=L.marker([48.6443421,4.9756334],{icon:icon_LGT,bounceOnAdd: true, bounceOnAddOptions: {duration: 500, height: 100},bounceOnAddCallback: function() {console.log(*done*)}});LGT_0520028Y.bindPopup('&lt;p align=center&gt; &lt;font size=2&gt;&lt;b&gt;&lt;u&gt;LGT BLAISE PASCAL&lt;/b&gt;&lt;/u&gt;&lt;br&gt;&lt;br&gt;&lt;font size=1&gt;1 AVENUE MARCEL PAUL&lt;br&gt;52100&lt;b&gt; ST DIZIER&lt;/b&gt;&lt;br&gt;03.25.06.50.50&lt;br&gt;&lt;br&gt;&lt;br&gt;&lt;font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onClick=*parent.location=\'mailto:ce.0520028Y@ac-reims.fr\'*&gt;&lt;br&gt;&lt;br&gt;&lt;a href=http://www.lyc-blaise-pascal.ac-reims.fr/ target=_blank &gt;Pour en savoir plus&lt;/a&gt;');LGT_0520028Y.addTo(LGT);</v>
      </c>
    </row>
    <row r="153" spans="1:21" x14ac:dyDescent="0.25">
      <c r="A153" t="s">
        <v>96</v>
      </c>
      <c r="B153" t="s">
        <v>6</v>
      </c>
      <c r="C153" t="s">
        <v>15</v>
      </c>
      <c r="D153" t="s">
        <v>47</v>
      </c>
      <c r="E153" t="s">
        <v>9</v>
      </c>
      <c r="F153" t="s">
        <v>432</v>
      </c>
      <c r="G153" t="s">
        <v>1633</v>
      </c>
      <c r="H153" t="s">
        <v>978</v>
      </c>
      <c r="I153" t="s">
        <v>15</v>
      </c>
      <c r="J153" s="5" t="s">
        <v>2202</v>
      </c>
      <c r="K153" t="s">
        <v>1634</v>
      </c>
      <c r="L153" t="s">
        <v>606</v>
      </c>
      <c r="M153" t="s">
        <v>607</v>
      </c>
      <c r="N153" t="s">
        <v>1635</v>
      </c>
      <c r="O153" t="s">
        <v>1006</v>
      </c>
      <c r="P153" t="s">
        <v>993</v>
      </c>
      <c r="Q153" t="s">
        <v>1994</v>
      </c>
      <c r="R153" s="7" t="s">
        <v>2236</v>
      </c>
      <c r="U153" t="str">
        <f t="shared" si="2"/>
        <v>var LP_0080010T=L.marker([49.778935,4.7021335],{icon:icon_LP,bounceOnAdd: true, bounceOnAddOptions: {duration: 500, height: 100},bounceOnAddCallback: function() {console.log(*done*)}});LP_0080010T.bindPopup('&lt;p align=center&gt; &lt;font size=2&gt;&lt;b&gt;&lt;u&gt;LP SIMONE VEIL&lt;/b&gt;&lt;/u&gt;&lt;br&gt;&lt;br&gt;&lt;font size=1&gt;RUE JEAN DE LA FONTAINE&lt;br&gt;08000&lt;b&gt; CHARLEVILLE MEZIERES&lt;/b&gt;&lt;br&gt;03.24.33.03.10&lt;br&gt;&lt;br&gt;&lt;br&gt;&lt;font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onClick=*parent.location=\'mailto:ce.0080010T@ac-reims.fr\'*&gt;&lt;br&gt;&lt;br&gt;&lt;a href=http://www.lp-etion.ac-reims.fr/ target=_blank &gt;Pour en savoir plus&lt;/a&gt;');LP_0080010T.addTo(LP);</v>
      </c>
    </row>
    <row r="154" spans="1:21" x14ac:dyDescent="0.25">
      <c r="A154" t="s">
        <v>99</v>
      </c>
      <c r="B154" t="s">
        <v>6</v>
      </c>
      <c r="C154" t="s">
        <v>15</v>
      </c>
      <c r="D154" t="s">
        <v>47</v>
      </c>
      <c r="E154" t="s">
        <v>9</v>
      </c>
      <c r="F154" t="s">
        <v>434</v>
      </c>
      <c r="G154" t="s">
        <v>1636</v>
      </c>
      <c r="H154" t="s">
        <v>978</v>
      </c>
      <c r="I154" t="s">
        <v>15</v>
      </c>
      <c r="J154" s="5" t="s">
        <v>2203</v>
      </c>
      <c r="K154" t="s">
        <v>1637</v>
      </c>
      <c r="L154" t="s">
        <v>612</v>
      </c>
      <c r="M154" t="s">
        <v>613</v>
      </c>
      <c r="N154" t="s">
        <v>1638</v>
      </c>
      <c r="O154" t="s">
        <v>1639</v>
      </c>
      <c r="P154" t="s">
        <v>75</v>
      </c>
      <c r="Q154" t="s">
        <v>988</v>
      </c>
      <c r="R154" s="7" t="s">
        <v>2236</v>
      </c>
      <c r="U154" t="str">
        <f t="shared" si="2"/>
        <v>var LP_0080028M=L.marker([49.7491164,4.7133287],{icon:icon_LP,bounceOnAdd: true, bounceOnAddOptions: {duration: 500, height: 100},bounceOnAddCallback: function() {console.log(*done*)}});LP_0080028M.bindPopup('&lt;p align=center&gt; &lt;font size=2&gt;&lt;b&gt;&lt;u&gt;LP ARMAND MALAISE&lt;/b&gt;&lt;/u&gt;&lt;br&gt;&lt;br&gt;&lt;font size=1&gt;84 RUE DU BOIS FORTANT&lt;br&gt;08003&lt;b&gt; CHARLEVILLE MEZIERES CEDEX&lt;/b&gt;&lt;br&gt;03.24.37.33.33&lt;br&gt;&lt;br&gt;&lt;br&gt;&lt;font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onClick=*parent.location=\'mailto:ce.0080028M@ac-reims.fr\'*&gt;&lt;br&gt;&lt;br&gt;&lt;a href=http://sepia.ac-reims.fr/lp-armandmalaise/-joomla-/ target=_blank &gt;Pour en savoir plus&lt;/a&gt;');LP_0080028M.addTo(LP);</v>
      </c>
    </row>
    <row r="155" spans="1:21" x14ac:dyDescent="0.25">
      <c r="A155" t="s">
        <v>149</v>
      </c>
      <c r="B155" t="s">
        <v>6</v>
      </c>
      <c r="C155" t="s">
        <v>53</v>
      </c>
      <c r="D155" t="s">
        <v>54</v>
      </c>
      <c r="E155" t="s">
        <v>9</v>
      </c>
      <c r="F155" t="s">
        <v>463</v>
      </c>
      <c r="G155" t="s">
        <v>1640</v>
      </c>
      <c r="H155" t="s">
        <v>978</v>
      </c>
      <c r="I155" t="s">
        <v>53</v>
      </c>
      <c r="J155" s="5" t="s">
        <v>2204</v>
      </c>
      <c r="K155" t="s">
        <v>1641</v>
      </c>
      <c r="L155" t="s">
        <v>664</v>
      </c>
      <c r="M155" t="s">
        <v>665</v>
      </c>
      <c r="N155" t="s">
        <v>1642</v>
      </c>
      <c r="O155" t="s">
        <v>1643</v>
      </c>
      <c r="P155" t="s">
        <v>1088</v>
      </c>
      <c r="Q155" t="s">
        <v>53</v>
      </c>
      <c r="R155" s="7" t="s">
        <v>2236</v>
      </c>
      <c r="U155" t="str">
        <f t="shared" si="2"/>
        <v>var LP_0080047H=L.marker([49.6999484,4.9331038],{icon:icon_LP,bounceOnAdd: true, bounceOnAddOptions: {duration: 500, height: 100},bounceOnAddCallback: function() {console.log(*done*)}});LP_0080047H.bindPopup('&lt;p align=center&gt; &lt;font size=2&gt;&lt;b&gt;&lt;u&gt;LP JEAN-BAPTISTE CLEMENT&lt;/b&gt;&lt;/u&gt;&lt;br&gt;&lt;br&gt;&lt;font size=1&gt;11 RUE JEAN JAURES&lt;br&gt;08200&lt;b&gt; SEDAN&lt;/b&gt;&lt;br&gt;03.24.27.41.16&lt;br&gt;&lt;br&gt;&lt;br&gt;&lt;font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onClick=*parent.location=\'mailto:ce.0080047H@ac-reims.fr\'*&gt;&lt;br&gt;&lt;br&gt;&lt;a href=www.jbclement.fr target=_blank &gt;Pour en savoir plus&lt;/a&gt;');LP_0080047H.addTo(LP);</v>
      </c>
    </row>
    <row r="156" spans="1:21" x14ac:dyDescent="0.25">
      <c r="A156" t="s">
        <v>150</v>
      </c>
      <c r="B156" t="s">
        <v>6</v>
      </c>
      <c r="C156" t="s">
        <v>53</v>
      </c>
      <c r="D156" t="s">
        <v>54</v>
      </c>
      <c r="E156" t="s">
        <v>9</v>
      </c>
      <c r="F156" t="s">
        <v>464</v>
      </c>
      <c r="G156" t="s">
        <v>1644</v>
      </c>
      <c r="H156" t="s">
        <v>978</v>
      </c>
      <c r="I156" t="s">
        <v>53</v>
      </c>
      <c r="J156" s="5" t="s">
        <v>2205</v>
      </c>
      <c r="K156" t="s">
        <v>1645</v>
      </c>
      <c r="L156" t="s">
        <v>666</v>
      </c>
      <c r="M156" t="s">
        <v>667</v>
      </c>
      <c r="N156" t="s">
        <v>1646</v>
      </c>
      <c r="O156" t="s">
        <v>1647</v>
      </c>
      <c r="P156" t="s">
        <v>1648</v>
      </c>
      <c r="Q156" t="s">
        <v>2048</v>
      </c>
      <c r="R156" s="7" t="s">
        <v>2236</v>
      </c>
      <c r="U156" t="str">
        <f t="shared" si="2"/>
        <v>var LP_0080048J=L.marker([49.7030608,4.9469312],{icon:icon_LP,bounceOnAdd: true, bounceOnAddOptions: {duration: 500, height: 100},bounceOnAddCallback: function() {console.log(*done*)}});LP_0080048J.bindPopup('&lt;p align=center&gt; &lt;font size=2&gt;&lt;b&gt;&lt;u&gt;LP LE CHATEAU&lt;/b&gt;&lt;/u&gt;&lt;br&gt;&lt;br&gt;&lt;font size=1&gt;1 PLACE DU CHATEAU&lt;br&gt;08208&lt;b&gt; SEDAN CEDEX&lt;/b&gt;&lt;br&gt;03.24.29.41.22&lt;br&gt;&lt;br&gt;&lt;br&gt;&lt;font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plus&lt;/a&gt;');LP_0080048J.addTo(LP);</v>
      </c>
    </row>
    <row r="157" spans="1:21" x14ac:dyDescent="0.25">
      <c r="A157" t="s">
        <v>176</v>
      </c>
      <c r="B157" t="s">
        <v>18</v>
      </c>
      <c r="C157" t="s">
        <v>22</v>
      </c>
      <c r="D157" t="s">
        <v>23</v>
      </c>
      <c r="E157" t="s">
        <v>9</v>
      </c>
      <c r="F157" t="s">
        <v>478</v>
      </c>
      <c r="G157" t="s">
        <v>1649</v>
      </c>
      <c r="H157" t="s">
        <v>21</v>
      </c>
      <c r="I157" t="s">
        <v>1141</v>
      </c>
      <c r="J157" s="5" t="s">
        <v>2206</v>
      </c>
      <c r="K157" t="s">
        <v>1650</v>
      </c>
      <c r="L157" t="s">
        <v>692</v>
      </c>
      <c r="M157" t="s">
        <v>693</v>
      </c>
      <c r="N157" t="s">
        <v>1651</v>
      </c>
      <c r="O157" t="s">
        <v>1652</v>
      </c>
      <c r="P157" t="s">
        <v>187</v>
      </c>
      <c r="Q157" t="s">
        <v>2005</v>
      </c>
      <c r="R157" s="7" t="s">
        <v>2236</v>
      </c>
      <c r="U157" t="str">
        <f t="shared" si="2"/>
        <v>var LP_0100004A=L.marker([48.1114108,4.3883733],{icon:icon_LP,bounceOnAdd: true, bounceOnAddOptions: {duration: 500, height: 100},bounceOnAddCallback: function() {console.log(*done*)}});LP_0100004A.bindPopup('&lt;p align=center&gt; &lt;font size=2&gt;&lt;b&gt;&lt;u&gt;LP VAL MORE&lt;/b&gt;&lt;/u&gt;&lt;br&gt;&lt;br&gt;&lt;font size=1&gt;13 AVENUE BERNARD PIEDS&lt;br&gt;10110&lt;b&gt; BAR SUR SEINE&lt;/b&gt;&lt;br&gt;03.25.29.82.88&lt;br&gt;&lt;br&gt;&lt;br&gt;&lt;font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onClick=*parent.location=\'mailto:ce.0100004A@ac-reims.fr\'*&gt;&lt;br&gt;&lt;br&gt;&lt;a href=www.lycée-val-more.fr target=_blank &gt;Pour en savoir plus&lt;/a&gt;');LP_0100004A.addTo(LP);</v>
      </c>
    </row>
    <row r="158" spans="1:21" x14ac:dyDescent="0.25">
      <c r="A158" t="s">
        <v>215</v>
      </c>
      <c r="B158" t="s">
        <v>18</v>
      </c>
      <c r="C158" t="s">
        <v>59</v>
      </c>
      <c r="D158" t="s">
        <v>60</v>
      </c>
      <c r="E158" t="s">
        <v>9</v>
      </c>
      <c r="F158" t="s">
        <v>491</v>
      </c>
      <c r="G158" t="s">
        <v>1653</v>
      </c>
      <c r="H158" t="s">
        <v>1177</v>
      </c>
      <c r="I158" t="s">
        <v>1199</v>
      </c>
      <c r="J158" s="5" t="s">
        <v>2207</v>
      </c>
      <c r="K158" t="s">
        <v>1654</v>
      </c>
      <c r="L158" t="s">
        <v>722</v>
      </c>
      <c r="M158" t="s">
        <v>723</v>
      </c>
      <c r="N158" t="s">
        <v>1655</v>
      </c>
      <c r="O158" t="s">
        <v>1656</v>
      </c>
      <c r="P158" t="s">
        <v>186</v>
      </c>
      <c r="Q158" t="s">
        <v>2014</v>
      </c>
      <c r="R158" s="7" t="s">
        <v>2236</v>
      </c>
      <c r="U158" t="str">
        <f t="shared" si="2"/>
        <v>var LP_0100016N=L.marker([48.5169346,3.7170874],{icon:icon_LP,bounceOnAdd: true, bounceOnAddOptions: {duration: 500, height: 100},bounceOnAddCallback: function() {console.log(*done*)}});LP_0100016N.bindPopup('&lt;p align=center&gt; &lt;font size=2&gt;&lt;b&gt;&lt;u&gt;LP DENIS DIDEROT&lt;/b&gt;&lt;/u&gt;&lt;br&gt;&lt;br&gt;&lt;font size=1&gt;102 AVENUE JEAN JAURES&lt;br&gt;10100&lt;b&gt; ROMILLY SUR SEINE&lt;/b&gt;&lt;br&gt;03.25.21.95.81&lt;br&gt;&lt;br&gt;&lt;br&gt;&lt;font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onClick=*parent.location=\'mailto:ce.0100016N@ac-reims.fr\'*&gt;&lt;br&gt;&lt;br&gt;&lt;a href=http://sepia.ac-reims.fr/lp-diderot/-joomla-/ target=_blank &gt;Pour en savoir plus&lt;/a&gt;');LP_0100016N.addTo(LP);</v>
      </c>
    </row>
    <row r="159" spans="1:21" x14ac:dyDescent="0.25">
      <c r="A159" t="s">
        <v>225</v>
      </c>
      <c r="B159" t="s">
        <v>18</v>
      </c>
      <c r="C159" t="s">
        <v>221</v>
      </c>
      <c r="D159" t="s">
        <v>222</v>
      </c>
      <c r="E159" t="s">
        <v>9</v>
      </c>
      <c r="F159" t="s">
        <v>495</v>
      </c>
      <c r="G159" t="s">
        <v>1657</v>
      </c>
      <c r="H159" t="s">
        <v>21</v>
      </c>
      <c r="I159" t="s">
        <v>21</v>
      </c>
      <c r="J159" s="5" t="s">
        <v>2192</v>
      </c>
      <c r="L159" t="s">
        <v>732</v>
      </c>
      <c r="M159" t="s">
        <v>733</v>
      </c>
      <c r="N159" t="s">
        <v>1658</v>
      </c>
      <c r="O159" t="s">
        <v>1590</v>
      </c>
      <c r="P159" t="s">
        <v>1591</v>
      </c>
      <c r="Q159" t="s">
        <v>2046</v>
      </c>
      <c r="R159" s="7" t="s">
        <v>2236</v>
      </c>
      <c r="U159" t="str">
        <f t="shared" si="2"/>
        <v>var LP_0101022G=L.marker([48.2919226,4.0247894],{icon:icon_LP,bounceOnAdd: true, bounceOnAddOptions: {duration: 500, height: 100},bounceOnAddCallback: function() {console.log(*done*)}});LP_0101022G.bindPopup('&lt;p align=center&gt; &lt;font size=2&gt;&lt;b&gt;&lt;u&gt;LP EDOUARD HERRIOT&lt;/b&gt;&lt;/u&gt;&lt;br&gt;&lt;br&gt;&lt;font size=1&gt;RUE LA MALADIERE&lt;br&gt;10600&lt;b&gt; LA CHAPELLE ST LUC&lt;/b&gt;&lt;br&gt;03.25.72.15.50&lt;br&gt;&lt;br&gt;&lt;br&gt;&lt;font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onClick=*parent.location=\'mailto:ce.0101022G@ac-reims.fr\'*&gt;&lt;br&gt;&lt;br&gt;&lt;a href= target=_blank &gt;Pour en savoir plus&lt;/a&gt;');LP_0101022G.addTo(LP);</v>
      </c>
    </row>
    <row r="160" spans="1:21" x14ac:dyDescent="0.25">
      <c r="A160" t="s">
        <v>233</v>
      </c>
      <c r="B160" t="s">
        <v>18</v>
      </c>
      <c r="C160" t="s">
        <v>21</v>
      </c>
      <c r="D160" t="s">
        <v>48</v>
      </c>
      <c r="E160" t="s">
        <v>9</v>
      </c>
      <c r="F160" t="s">
        <v>504</v>
      </c>
      <c r="G160" t="s">
        <v>1659</v>
      </c>
      <c r="H160" t="s">
        <v>21</v>
      </c>
      <c r="I160" t="s">
        <v>21</v>
      </c>
      <c r="J160" s="5" t="s">
        <v>2208</v>
      </c>
      <c r="K160" t="s">
        <v>1660</v>
      </c>
      <c r="L160" t="s">
        <v>746</v>
      </c>
      <c r="M160" t="s">
        <v>747</v>
      </c>
      <c r="N160" t="s">
        <v>1661</v>
      </c>
      <c r="O160" t="s">
        <v>1662</v>
      </c>
      <c r="P160" t="s">
        <v>1663</v>
      </c>
      <c r="Q160" t="s">
        <v>2049</v>
      </c>
      <c r="R160" s="7" t="s">
        <v>2236</v>
      </c>
      <c r="U160" t="str">
        <f t="shared" si="2"/>
        <v>var LP_0100945Y=L.marker([48.3155632,4.0708254],{icon:icon_LP,bounceOnAdd: true, bounceOnAddOptions: {duration: 500, height: 100},bounceOnAddCallback: function() {console.log(*done*)}});LP_0100945Y.bindPopup('&lt;p align=center&gt; &lt;font size=2&gt;&lt;b&gt;&lt;u&gt;LP GABRIEL VOISIN&lt;/b&gt;&lt;/u&gt;&lt;br&gt;&lt;br&gt;&lt;font size=1&gt;6 TER CHEMIN DES CHAMPS DE LA LO&lt;br&gt;10901&lt;b&gt; TROYES CEDEX 9&lt;/b&gt;&lt;br&gt;03.25.83.27.83&lt;br&gt;&lt;br&gt;&lt;br&gt;&lt;font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onClick=*parent.location=\'mailto:ce.0100945Y@ac-reims.fr\'*&gt;&lt;br&gt;&lt;br&gt;&lt;a href=www.lp-gabriel-voisin.ac-reims.fr target=_blank &gt;Pour en savoir plus&lt;/a&gt;');LP_0100945Y.addTo(LP);</v>
      </c>
    </row>
    <row r="161" spans="1:21" x14ac:dyDescent="0.25">
      <c r="A161" t="s">
        <v>313</v>
      </c>
      <c r="B161" t="s">
        <v>26</v>
      </c>
      <c r="C161" t="s">
        <v>30</v>
      </c>
      <c r="D161" t="s">
        <v>49</v>
      </c>
      <c r="E161" t="s">
        <v>9</v>
      </c>
      <c r="F161" t="s">
        <v>535</v>
      </c>
      <c r="G161" t="s">
        <v>1664</v>
      </c>
      <c r="H161" t="s">
        <v>30</v>
      </c>
      <c r="I161" t="s">
        <v>30</v>
      </c>
      <c r="J161" s="5" t="s">
        <v>2209</v>
      </c>
      <c r="K161" t="s">
        <v>1665</v>
      </c>
      <c r="L161" t="s">
        <v>816</v>
      </c>
      <c r="M161" t="s">
        <v>817</v>
      </c>
      <c r="N161" t="s">
        <v>1666</v>
      </c>
      <c r="O161" t="s">
        <v>1667</v>
      </c>
      <c r="P161" t="s">
        <v>1668</v>
      </c>
      <c r="Q161" t="s">
        <v>2026</v>
      </c>
      <c r="R161" s="7" t="s">
        <v>2236</v>
      </c>
      <c r="U161" t="str">
        <f t="shared" si="2"/>
        <v>var LP_0510036M=L.marker([49.2749947,4.0284865],{icon:icon_LP,bounceOnAdd: true, bounceOnAddOptions: {duration: 500, height: 100},bounceOnAddCallback: function() {console.log(*done*)}});LP_0510036M.bindPopup('&lt;p align=center&gt; &lt;font size=2&gt;&lt;b&gt;&lt;u&gt;LP GUSTAVE EIFFEL&lt;/b&gt;&lt;/u&gt;&lt;br&gt;&lt;br&gt;&lt;font size=1&gt;34 RUE DE NEUFCHATEL&lt;br&gt;51066&lt;b&gt; REIMS CEDEX&lt;/b&gt;&lt;br&gt;03.26.50.65.00&lt;br&gt;&lt;br&gt;&lt;br&gt;&lt;font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onClick=*parent.location=\'mailto:ce.0510036M@ac-reims.fr\'*&gt;&lt;br&gt;&lt;br&gt;&lt;a href=www.lyceegeiffel-reims.fr target=_blank &gt;Pour en savoir plus&lt;/a&gt;');LP_0510036M.addTo(LP);</v>
      </c>
    </row>
    <row r="162" spans="1:21" x14ac:dyDescent="0.25">
      <c r="A162" t="s">
        <v>314</v>
      </c>
      <c r="B162" t="s">
        <v>26</v>
      </c>
      <c r="C162" t="s">
        <v>30</v>
      </c>
      <c r="D162" t="s">
        <v>49</v>
      </c>
      <c r="E162" t="s">
        <v>9</v>
      </c>
      <c r="F162" t="s">
        <v>536</v>
      </c>
      <c r="G162" t="s">
        <v>1669</v>
      </c>
      <c r="H162" t="s">
        <v>30</v>
      </c>
      <c r="I162" t="s">
        <v>30</v>
      </c>
      <c r="J162" s="5" t="s">
        <v>2210</v>
      </c>
      <c r="K162" t="s">
        <v>1670</v>
      </c>
      <c r="L162" t="s">
        <v>818</v>
      </c>
      <c r="M162" t="s">
        <v>819</v>
      </c>
      <c r="N162" t="s">
        <v>1671</v>
      </c>
      <c r="O162" t="s">
        <v>2243</v>
      </c>
      <c r="P162" t="s">
        <v>1356</v>
      </c>
      <c r="Q162" t="s">
        <v>30</v>
      </c>
      <c r="R162" s="7" t="s">
        <v>2236</v>
      </c>
      <c r="U162" t="str">
        <f t="shared" si="2"/>
        <v>var LP_0510037N=L.marker([49.2495571,4.0576011],{icon:icon_LP,bounceOnAdd: true, bounceOnAddOptions: {duration: 500, height: 100},bounceOnAddCallback: function() {console.log(*done*)}});LP_0510037N.bindPopup('&lt;p align=center&gt; &lt;font size=2&gt;&lt;b&gt;&lt;u&gt;LP YSER&lt;/b&gt;&lt;/u&gt;&lt;br&gt;&lt;br&gt;&lt;font size=1&gt;ALLÉE DE L\'ALOUETTE (3)&lt;br&gt;51100&lt;b&gt; REIMS&lt;/b&gt;&lt;br&gt;03.26.85.30.05&lt;br&gt;&lt;br&gt;&lt;br&gt;&lt;font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onClick=*parent.location=\'mailto:ce.0510037N@ac-reims.fr\'*&gt;&lt;br&gt;&lt;br&gt;&lt;a href=http://sepia.ac-reims.fr/lp-yser/ target=_blank &gt;Pour en savoir plus&lt;/a&gt;');LP_0510037N.addTo(LP);</v>
      </c>
    </row>
    <row r="163" spans="1:21" x14ac:dyDescent="0.25">
      <c r="A163" t="s">
        <v>315</v>
      </c>
      <c r="B163" t="s">
        <v>26</v>
      </c>
      <c r="C163" t="s">
        <v>30</v>
      </c>
      <c r="D163" t="s">
        <v>49</v>
      </c>
      <c r="E163" t="s">
        <v>9</v>
      </c>
      <c r="F163" t="s">
        <v>537</v>
      </c>
      <c r="G163" t="s">
        <v>1672</v>
      </c>
      <c r="H163" t="s">
        <v>30</v>
      </c>
      <c r="I163" t="s">
        <v>30</v>
      </c>
      <c r="J163" s="5" t="s">
        <v>2211</v>
      </c>
      <c r="K163" t="s">
        <v>1673</v>
      </c>
      <c r="L163" t="s">
        <v>820</v>
      </c>
      <c r="M163" t="s">
        <v>821</v>
      </c>
      <c r="N163" t="s">
        <v>1674</v>
      </c>
      <c r="O163" t="s">
        <v>2244</v>
      </c>
      <c r="P163" t="s">
        <v>1568</v>
      </c>
      <c r="Q163" t="s">
        <v>2020</v>
      </c>
      <c r="R163" s="7" t="s">
        <v>2236</v>
      </c>
      <c r="U163" t="str">
        <f t="shared" si="2"/>
        <v>var LP_0510038P=L.marker([49.2484473,4.0661191],{icon:icon_LP,bounceOnAdd: true, bounceOnAddOptions: {duration: 500, height: 100},bounceOnAddCallback: function() {console.log(*done*)}});LP_0510038P.bindPopup('&lt;p align=center&gt; &lt;font size=2&gt;&lt;b&gt;&lt;u&gt;LP EUROPE&lt;/b&gt;&lt;/u&gt;&lt;br&gt;&lt;br&gt;&lt;font size=1&gt;71 AVENUE DE L\'EUROPE&lt;br&gt;51682&lt;b&gt; REIMS CEDEX 2&lt;/b&gt;&lt;br&gt;03.26.85.28.33&lt;br&gt;&lt;br&gt;&lt;br&gt;&lt;font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onClick=*parent.location=\'mailto:ce.0510038P@ac-reims.fr\'*&gt;&lt;br&gt;&lt;br&gt;&lt;a href=http://www.lyceedesmetiers-europe-reims.fr target=_blank &gt;Pour en savoir plus&lt;/a&gt;');LP_0510038P.addTo(LP);</v>
      </c>
    </row>
    <row r="164" spans="1:21" x14ac:dyDescent="0.25">
      <c r="A164" t="s">
        <v>324</v>
      </c>
      <c r="B164" t="s">
        <v>26</v>
      </c>
      <c r="C164" t="s">
        <v>30</v>
      </c>
      <c r="D164" t="s">
        <v>49</v>
      </c>
      <c r="E164" t="s">
        <v>9</v>
      </c>
      <c r="F164" t="s">
        <v>542</v>
      </c>
      <c r="G164" t="s">
        <v>1675</v>
      </c>
      <c r="H164" t="s">
        <v>30</v>
      </c>
      <c r="I164" t="s">
        <v>30</v>
      </c>
      <c r="J164" s="5" t="s">
        <v>2212</v>
      </c>
      <c r="K164" t="s">
        <v>1676</v>
      </c>
      <c r="L164" t="s">
        <v>838</v>
      </c>
      <c r="M164" t="s">
        <v>839</v>
      </c>
      <c r="N164" t="s">
        <v>1677</v>
      </c>
      <c r="O164" t="s">
        <v>1678</v>
      </c>
      <c r="P164" t="s">
        <v>1351</v>
      </c>
      <c r="Q164" t="s">
        <v>2026</v>
      </c>
      <c r="R164" s="7" t="s">
        <v>2236</v>
      </c>
      <c r="U164" t="str">
        <f t="shared" si="2"/>
        <v>var LP_0511430C=L.marker([49.2317832,4.0034519],{icon:icon_LP,bounceOnAdd: true, bounceOnAddOptions: {duration: 500, height: 100},bounceOnAddCallback: function() {console.log(*done*)}});LP_0511430C.bindPopup('&lt;p align=center&gt; &lt;font size=2&gt;&lt;b&gt;&lt;u&gt;LP JOLIOT-CURIE&lt;/b&gt;&lt;/u&gt;&lt;br&gt;&lt;br&gt;&lt;font size=1&gt;4 RUE JOLIOT-CURIE&lt;br&gt;51096&lt;b&gt; REIMS CEDEX&lt;/b&gt;&lt;br&gt;03.26.06.03.11&lt;br&gt;&lt;br&gt;&lt;br&gt;&lt;font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onClick=*parent.location=\'mailto:ce.0511430C@ac-reims.fr\'*&gt;&lt;br&gt;&lt;br&gt;&lt;a href=www.lyceejoliotcurie-reims.fr target=_blank &gt;Pour en savoir plus&lt;/a&gt;');LP_0511430C.addTo(LP);</v>
      </c>
    </row>
    <row r="165" spans="1:21" x14ac:dyDescent="0.25">
      <c r="A165" t="s">
        <v>377</v>
      </c>
      <c r="B165" t="s">
        <v>36</v>
      </c>
      <c r="C165" t="s">
        <v>37</v>
      </c>
      <c r="D165" t="s">
        <v>46</v>
      </c>
      <c r="E165" t="s">
        <v>9</v>
      </c>
      <c r="F165" t="s">
        <v>563</v>
      </c>
      <c r="G165" t="s">
        <v>1679</v>
      </c>
      <c r="H165" t="s">
        <v>37</v>
      </c>
      <c r="I165" t="s">
        <v>37</v>
      </c>
      <c r="J165" s="5" t="s">
        <v>2213</v>
      </c>
      <c r="L165" t="s">
        <v>892</v>
      </c>
      <c r="M165" t="s">
        <v>893</v>
      </c>
      <c r="N165" t="s">
        <v>1680</v>
      </c>
      <c r="O165" t="s">
        <v>2245</v>
      </c>
      <c r="P165" t="s">
        <v>1681</v>
      </c>
      <c r="Q165" t="s">
        <v>37</v>
      </c>
      <c r="R165" s="7" t="s">
        <v>2236</v>
      </c>
      <c r="U165" t="str">
        <f t="shared" si="2"/>
        <v>var LP_0520008B=L.marker([48.0919868,5.1429321],{icon:icon_LP,bounceOnAdd: true, bounceOnAddOptions: {duration: 500, height: 100},bounceOnAddCallback: function() {console.log(*done*)}});LP_0520008B.bindPopup('&lt;p align=center&gt; &lt;font size=2&gt;&lt;b&gt;&lt;u&gt;LP EUGENE DECOMBLE&lt;/b&gt;&lt;/u&gt;&lt;br&gt;&lt;br&gt;&lt;font size=1&gt;47 AVENUE D\'ASHTON UNDER LYNE&lt;br&gt;52000&lt;b&gt; CHAUMONT&lt;/b&gt;&lt;br&gt;03.25.03.06.05&lt;br&gt;&lt;br&gt;&lt;br&gt;&lt;font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onClick=*parent.location=\'mailto:ce.0520008B@ac-reims.fr\'*&gt;&lt;br&gt;&lt;br&gt;&lt;a href= target=_blank &gt;Pour en savoir plus&lt;/a&gt;');LP_0520008B.addTo(LP);</v>
      </c>
    </row>
    <row r="166" spans="1:21" x14ac:dyDescent="0.25">
      <c r="A166" t="s">
        <v>381</v>
      </c>
      <c r="B166" t="s">
        <v>36</v>
      </c>
      <c r="C166" t="s">
        <v>37</v>
      </c>
      <c r="D166" t="s">
        <v>46</v>
      </c>
      <c r="E166" t="s">
        <v>9</v>
      </c>
      <c r="F166" t="s">
        <v>567</v>
      </c>
      <c r="G166" t="s">
        <v>1682</v>
      </c>
      <c r="H166" t="s">
        <v>37</v>
      </c>
      <c r="I166" t="s">
        <v>37</v>
      </c>
      <c r="J166" s="5" t="s">
        <v>2198</v>
      </c>
      <c r="L166" t="s">
        <v>900</v>
      </c>
      <c r="M166" t="s">
        <v>901</v>
      </c>
      <c r="N166" t="s">
        <v>1683</v>
      </c>
      <c r="O166" t="s">
        <v>1618</v>
      </c>
      <c r="P166" t="s">
        <v>1619</v>
      </c>
      <c r="Q166" t="s">
        <v>2040</v>
      </c>
      <c r="R166" s="7" t="s">
        <v>2236</v>
      </c>
      <c r="U166" t="str">
        <f t="shared" si="2"/>
        <v>var LP_0520795G=L.marker([48.1060086,5.1474075],{icon:icon_LP,bounceOnAdd: true, bounceOnAddOptions: {duration: 500, height: 100},bounceOnAddCallback: function() {console.log(*done*)}});LP_0520795G.bindPopup('&lt;p align=center&gt; &lt;font size=2&gt;&lt;b&gt;&lt;u&gt;LP EDME BOUCHARDON&lt;/b&gt;&lt;/u&gt;&lt;br&gt;&lt;br&gt;&lt;font size=1&gt;16 RUE YOURI GAGARINE&lt;br&gt;52903&lt;b&gt; CHAUMONT CEDEX 9&lt;/b&gt;&lt;br&gt;03.25.03.23.42&lt;br&gt;&lt;br&gt;&lt;br&gt;&lt;font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onClick=*parent.location=\'mailto:ce.0520795G@ac-reims.fr\'*&gt;&lt;br&gt;&lt;br&gt;&lt;a href= target=_blank &gt;Pour en savoir plus&lt;/a&gt;');LP_0520795G.addTo(LP);</v>
      </c>
    </row>
    <row r="167" spans="1:21" x14ac:dyDescent="0.25">
      <c r="A167" t="s">
        <v>412</v>
      </c>
      <c r="B167" t="s">
        <v>36</v>
      </c>
      <c r="C167" t="s">
        <v>71</v>
      </c>
      <c r="D167" t="s">
        <v>72</v>
      </c>
      <c r="E167" t="s">
        <v>9</v>
      </c>
      <c r="F167" t="s">
        <v>580</v>
      </c>
      <c r="G167" t="s">
        <v>1684</v>
      </c>
      <c r="H167" t="s">
        <v>1478</v>
      </c>
      <c r="I167" t="s">
        <v>71</v>
      </c>
      <c r="J167" s="5" t="s">
        <v>2201</v>
      </c>
      <c r="K167" t="s">
        <v>1630</v>
      </c>
      <c r="L167" t="s">
        <v>934</v>
      </c>
      <c r="M167" t="s">
        <v>935</v>
      </c>
      <c r="N167" t="s">
        <v>1685</v>
      </c>
      <c r="O167" t="s">
        <v>1632</v>
      </c>
      <c r="P167" t="s">
        <v>1535</v>
      </c>
      <c r="Q167" t="s">
        <v>1478</v>
      </c>
      <c r="R167" s="7" t="s">
        <v>2236</v>
      </c>
      <c r="U167" t="str">
        <f t="shared" si="2"/>
        <v>var LP_0520029Z=L.marker([48.6443421,4.9756334],{icon:icon_LP,bounceOnAdd: true, bounceOnAddOptions: {duration: 500, height: 100},bounceOnAddCallback: function() {console.log(*done*)}});LP_0520029Z.bindPopup('&lt;p align=center&gt; &lt;font size=2&gt;&lt;b&gt;&lt;u&gt;LP BLAISE PASCAL&lt;/b&gt;&lt;/u&gt;&lt;br&gt;&lt;br&gt;&lt;font size=1&gt;1 AVENUE MARCEL PAUL&lt;br&gt;52100&lt;b&gt; ST DIZIER&lt;/b&gt;&lt;br&gt;03.25.06.50.50&lt;br&gt;&lt;br&gt;&lt;br&gt;&lt;font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onClick=*parent.location=\'mailto:ce.0520029Z@ac-reims.fr\'*&gt;&lt;br&gt;&lt;br&gt;&lt;a href=http://www.lyc-blaise-pascal.ac-reims.fr/ target=_blank &gt;Pour en savoir plus&lt;/a&gt;');LP_0520029Z.addTo(LP);</v>
      </c>
    </row>
    <row r="168" spans="1:21" x14ac:dyDescent="0.25">
      <c r="A168" t="s">
        <v>416</v>
      </c>
      <c r="B168" t="s">
        <v>36</v>
      </c>
      <c r="C168" t="s">
        <v>71</v>
      </c>
      <c r="D168" t="s">
        <v>72</v>
      </c>
      <c r="E168" t="s">
        <v>9</v>
      </c>
      <c r="F168" t="s">
        <v>579</v>
      </c>
      <c r="G168" t="s">
        <v>1686</v>
      </c>
      <c r="H168" t="s">
        <v>1478</v>
      </c>
      <c r="I168" t="s">
        <v>71</v>
      </c>
      <c r="J168" s="5" t="s">
        <v>2214</v>
      </c>
      <c r="K168" t="s">
        <v>1687</v>
      </c>
      <c r="L168" t="s">
        <v>932</v>
      </c>
      <c r="M168" t="s">
        <v>933</v>
      </c>
      <c r="N168" t="s">
        <v>1688</v>
      </c>
      <c r="O168" t="s">
        <v>1628</v>
      </c>
      <c r="P168" t="s">
        <v>1525</v>
      </c>
      <c r="Q168" t="s">
        <v>2044</v>
      </c>
      <c r="R168" s="7" t="s">
        <v>2236</v>
      </c>
      <c r="U168" t="str">
        <f t="shared" si="2"/>
        <v>var LP_0520923W=L.marker([48.6434668,4.9638164],{icon:icon_LP,bounceOnAdd: true, bounceOnAddOptions: {duration: 500, height: 100},bounceOnAddCallback: function() {console.log(*done*)}});LP_0520923W.bindPopup('&lt;p align=center&gt; &lt;font size=2&gt;&lt;b&gt;&lt;u&gt;LP ST EXUPERY&lt;/b&gt;&lt;/u&gt;&lt;br&gt;&lt;br&gt;&lt;font size=1&gt;82 RUE ANATOLE FRANCE&lt;br&gt;52105&lt;b&gt; ST DIZIER CEDEX&lt;/b&gt;&lt;br&gt;03.25.05.10.16&lt;br&gt;&lt;br&gt;&lt;br&gt;&lt;font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onClick=*parent.location=\'mailto:ce.0520923W@ac-reims.fr\'*&gt;&lt;br&gt;&lt;br&gt;&lt;a href=http://sepia.ac-reims.fr/lyc-st-exupery/-joomla-/ target=_blank &gt;Pour en savoir plus&lt;/a&gt;');LP_0520923W.addTo(LP);</v>
      </c>
    </row>
    <row r="169" spans="1:21" x14ac:dyDescent="0.25">
      <c r="A169" t="s">
        <v>421</v>
      </c>
      <c r="B169" t="s">
        <v>36</v>
      </c>
      <c r="C169" t="s">
        <v>361</v>
      </c>
      <c r="D169" t="s">
        <v>422</v>
      </c>
      <c r="E169" t="s">
        <v>9</v>
      </c>
      <c r="F169" t="s">
        <v>584</v>
      </c>
      <c r="G169" t="s">
        <v>1689</v>
      </c>
      <c r="H169" t="s">
        <v>1478</v>
      </c>
      <c r="I169" t="s">
        <v>361</v>
      </c>
      <c r="J169" s="5" t="s">
        <v>2215</v>
      </c>
      <c r="L169" t="s">
        <v>944</v>
      </c>
      <c r="M169" t="s">
        <v>945</v>
      </c>
      <c r="N169" t="s">
        <v>1690</v>
      </c>
      <c r="O169" t="s">
        <v>1691</v>
      </c>
      <c r="P169" t="s">
        <v>1542</v>
      </c>
      <c r="Q169" t="s">
        <v>361</v>
      </c>
      <c r="R169" s="7" t="s">
        <v>2236</v>
      </c>
      <c r="U169" t="str">
        <f t="shared" si="2"/>
        <v>var LP_0520032C=L.marker([48.5056557,4.941298],{icon:icon_LP,bounceOnAdd: true, bounceOnAddOptions: {duration: 500, height: 100},bounceOnAddCallback: function() {console.log(*done*)}});LP_0520032C.bindPopup('&lt;p align=center&gt; &lt;font size=2&gt;&lt;b&gt;&lt;u&gt;LP EMILE BAUDOT&lt;/b&gt;&lt;/u&gt;&lt;br&gt;&lt;br&gt;&lt;font size=1&gt;77 RUE DE LA MADELEINE&lt;br&gt;52130&lt;b&gt; WASSY&lt;/b&gt;&lt;br&gt;03.25.06.20.17&lt;br&gt;&lt;br&gt;&lt;br&gt;&lt;font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onClick=*parent.location=\'mailto:ce.0520032C@ac-reims.fr\'*&gt;&lt;br&gt;&lt;br&gt;&lt;a href= target=_blank &gt;Pour en savoir plus&lt;/a&gt;');LP_0520032C.addTo(LP);</v>
      </c>
    </row>
    <row r="170" spans="1:21" x14ac:dyDescent="0.25">
      <c r="A170" t="s">
        <v>86</v>
      </c>
      <c r="B170" t="s">
        <v>6</v>
      </c>
      <c r="C170" t="s">
        <v>7</v>
      </c>
      <c r="D170" t="s">
        <v>8</v>
      </c>
      <c r="E170" t="s">
        <v>588</v>
      </c>
      <c r="F170" t="s">
        <v>7</v>
      </c>
      <c r="G170" t="s">
        <v>1692</v>
      </c>
      <c r="H170" t="s">
        <v>978</v>
      </c>
      <c r="I170" t="s">
        <v>85</v>
      </c>
      <c r="J170" s="5" t="s">
        <v>2216</v>
      </c>
      <c r="K170" t="s">
        <v>1693</v>
      </c>
      <c r="L170" t="s">
        <v>594</v>
      </c>
      <c r="M170" t="s">
        <v>595</v>
      </c>
      <c r="N170" t="s">
        <v>1694</v>
      </c>
      <c r="O170" t="s">
        <v>1695</v>
      </c>
      <c r="P170" t="s">
        <v>1696</v>
      </c>
      <c r="Q170" t="s">
        <v>2048</v>
      </c>
      <c r="R170" s="7" t="s">
        <v>2236</v>
      </c>
      <c r="U170" t="str">
        <f t="shared" si="2"/>
        <v>var LPO_0081047V=L.marker([49.6794841,4.9822122],{icon:icon_LPO,bounceOnAdd: true, bounceOnAddOptions: {duration: 500, height: 100},bounceOnAddCallback: function() {console.log(*done*)}});LPO_0081047V.bindPopup('&lt;p align=center&gt; &lt;font size=2&gt;&lt;b&gt;&lt;u&gt;LPO BAZEILLES&lt;/b&gt;&lt;/u&gt;&lt;br&gt;&lt;br&gt;&lt;font size=1&gt;PARC DU CHATEAU DE MONTVILLERS&lt;br&gt;08206&lt;b&gt; SEDAN CEDEX&lt;/b&gt;&lt;br&gt;03.24.27.43.00&lt;br&gt;&lt;br&gt;&lt;br&gt;&lt;font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onClick=*parent.location=\'mailto:ce.0081047V@ac-reims.fr\'*&gt;&lt;br&gt;&lt;br&gt;&lt;a href=www.lycee-bazeilles.com/fr/ target=_blank &gt;Pour en savoir plus&lt;/a&gt;');LPO_0081047V.addTo(LPO);</v>
      </c>
    </row>
    <row r="171" spans="1:21" x14ac:dyDescent="0.25">
      <c r="A171" t="s">
        <v>95</v>
      </c>
      <c r="B171" t="s">
        <v>6</v>
      </c>
      <c r="C171" t="s">
        <v>15</v>
      </c>
      <c r="D171" t="s">
        <v>47</v>
      </c>
      <c r="E171" t="s">
        <v>588</v>
      </c>
      <c r="F171" t="s">
        <v>431</v>
      </c>
      <c r="G171" t="s">
        <v>1697</v>
      </c>
      <c r="H171" t="s">
        <v>978</v>
      </c>
      <c r="I171" t="s">
        <v>15</v>
      </c>
      <c r="J171" s="5" t="s">
        <v>2217</v>
      </c>
      <c r="K171" t="s">
        <v>1698</v>
      </c>
      <c r="L171" t="s">
        <v>604</v>
      </c>
      <c r="M171" t="s">
        <v>605</v>
      </c>
      <c r="N171" t="s">
        <v>1699</v>
      </c>
      <c r="O171" t="s">
        <v>1700</v>
      </c>
      <c r="P171" t="s">
        <v>1575</v>
      </c>
      <c r="Q171" t="s">
        <v>988</v>
      </c>
      <c r="R171" s="7" t="s">
        <v>2236</v>
      </c>
      <c r="U171" t="str">
        <f t="shared" si="2"/>
        <v>var LPO_0080008R=L.marker([49.7721921,4.7076717],{icon:icon_LPO,bounceOnAdd: true, bounceOnAddOptions: {duration: 500, height: 100},bounceOnAddCallback: function() {console.log(*done*)}});LPO_0080008R.bindPopup('&lt;p align=center&gt; &lt;font size=2&gt;&lt;b&gt;&lt;u&gt;LPO FRANCOIS BAZIN&lt;/b&gt;&lt;/u&gt;&lt;br&gt;&lt;br&gt;&lt;font size=1&gt;145 AVENUE CHARLES DE GAULLE&lt;br&gt;08013&lt;b&gt; CHARLEVILLE MEZIERES CEDEX&lt;/b&gt;&lt;br&gt;03.24.56.81.56&lt;br&gt;&lt;br&gt;&lt;br&gt;&lt;font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onClick=*parent.location=\'mailto:ce.0080008R@ac-reims.fr\'*&gt;&lt;br&gt;&lt;br&gt;&lt;a href=http://www.lyceebazin.net/ target=_blank &gt;Pour en savoir plus&lt;/a&gt;');LPO_0080008R.addTo(LPO);</v>
      </c>
    </row>
    <row r="172" spans="1:21" x14ac:dyDescent="0.25">
      <c r="A172" t="s">
        <v>136</v>
      </c>
      <c r="B172" t="s">
        <v>6</v>
      </c>
      <c r="C172" t="s">
        <v>13</v>
      </c>
      <c r="D172" t="s">
        <v>14</v>
      </c>
      <c r="E172" t="s">
        <v>588</v>
      </c>
      <c r="F172" t="s">
        <v>449</v>
      </c>
      <c r="G172" t="s">
        <v>1701</v>
      </c>
      <c r="H172" t="s">
        <v>961</v>
      </c>
      <c r="I172" t="s">
        <v>13</v>
      </c>
      <c r="J172" s="5" t="s">
        <v>2218</v>
      </c>
      <c r="K172" t="s">
        <v>1702</v>
      </c>
      <c r="L172" t="s">
        <v>646</v>
      </c>
      <c r="M172" t="s">
        <v>647</v>
      </c>
      <c r="N172" t="s">
        <v>1703</v>
      </c>
      <c r="O172" t="s">
        <v>1704</v>
      </c>
      <c r="P172" t="s">
        <v>1705</v>
      </c>
      <c r="Q172" t="s">
        <v>2050</v>
      </c>
      <c r="R172" s="7" t="s">
        <v>2236</v>
      </c>
      <c r="U172" t="str">
        <f t="shared" si="2"/>
        <v>var LPO_0080039Z=L.marker([49.5166054,4.3734441],{icon:icon_LPO,bounceOnAdd: true, bounceOnAddOptions: {duration: 500, height: 100},bounceOnAddCallback: function() {console.log(*done*)}});LPO_0080039Z.bindPopup('&lt;p align=center&gt; &lt;font size=2&gt;&lt;b&gt;&lt;u&gt;LPO PAUL VERLAINE&lt;/b&gt;&lt;/u&gt;&lt;br&gt;&lt;br&gt;&lt;font size=1&gt;19 RUE NORMANDIE NIEMEN&lt;br&gt;08305&lt;b&gt; RETHEL CEDEX&lt;/b&gt;&lt;br&gt;03.24.39.50.30&lt;br&gt;&lt;br&gt;&lt;br&gt;&lt;font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onClick=*parent.location=\'mailto:ce.0080039Z@ac-reims.fr\'*&gt;&lt;br&gt;&lt;br&gt;&lt;a href=www.lyceeverlaine-rethel.fr target=_blank &gt;Pour en savoir plus&lt;/a&gt;');LPO_0080039Z.addTo(LPO);</v>
      </c>
    </row>
    <row r="173" spans="1:21" x14ac:dyDescent="0.25">
      <c r="A173" t="s">
        <v>138</v>
      </c>
      <c r="B173" t="s">
        <v>6</v>
      </c>
      <c r="C173" t="s">
        <v>51</v>
      </c>
      <c r="D173" t="s">
        <v>52</v>
      </c>
      <c r="E173" t="s">
        <v>588</v>
      </c>
      <c r="F173" t="s">
        <v>456</v>
      </c>
      <c r="G173" t="s">
        <v>1706</v>
      </c>
      <c r="H173" t="s">
        <v>972</v>
      </c>
      <c r="I173" t="s">
        <v>51</v>
      </c>
      <c r="J173" s="5" t="s">
        <v>2219</v>
      </c>
      <c r="K173" t="s">
        <v>1707</v>
      </c>
      <c r="L173" t="s">
        <v>650</v>
      </c>
      <c r="M173" t="s">
        <v>651</v>
      </c>
      <c r="N173" t="s">
        <v>1708</v>
      </c>
      <c r="O173" t="s">
        <v>1709</v>
      </c>
      <c r="P173" t="s">
        <v>1070</v>
      </c>
      <c r="Q173" t="s">
        <v>51</v>
      </c>
      <c r="R173" s="7" t="s">
        <v>2236</v>
      </c>
      <c r="U173" t="str">
        <f t="shared" si="2"/>
        <v>var LPO_0080040A=L.marker([49.9286852,4.6545239],{icon:icon_LPO,bounceOnAdd: true, bounceOnAddOptions: {duration: 500, height: 100},bounceOnAddCallback: function() {console.log(*done*)}});LPO_0080040A.bindPopup('&lt;p align=center&gt; &lt;font size=2&gt;&lt;b&gt;&lt;u&gt;LPO JEAN MOULIN&lt;/b&gt;&lt;/u&gt;&lt;br&gt;&lt;br&gt;&lt;font size=1&gt;996 AVENUE DE LA CITE SCOLAIRE&lt;br&gt;08500&lt;b&gt; REVIN&lt;/b&gt;&lt;br&gt;03.24.42.65.08&lt;br&gt;&lt;br&gt;&lt;br&gt;&lt;font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onClick=*parent.location=\'mailto:ce.0080040A@ac-reims.fr\'*&gt;&lt;br&gt;&lt;br&gt;&lt;a href=http://www.jeanmoulinrevin.fr target=_blank &gt;Pour en savoir plus&lt;/a&gt;');LPO_0080040A.addTo(LPO);</v>
      </c>
    </row>
    <row r="174" spans="1:21" x14ac:dyDescent="0.25">
      <c r="A174" t="s">
        <v>174</v>
      </c>
      <c r="B174" t="s">
        <v>18</v>
      </c>
      <c r="C174" t="s">
        <v>55</v>
      </c>
      <c r="D174" t="s">
        <v>56</v>
      </c>
      <c r="E174" t="s">
        <v>588</v>
      </c>
      <c r="F174" t="s">
        <v>477</v>
      </c>
      <c r="G174" t="s">
        <v>1710</v>
      </c>
      <c r="H174" t="s">
        <v>21</v>
      </c>
      <c r="I174" t="s">
        <v>1136</v>
      </c>
      <c r="J174" s="5" t="s">
        <v>2090</v>
      </c>
      <c r="L174" t="s">
        <v>690</v>
      </c>
      <c r="M174" t="s">
        <v>691</v>
      </c>
      <c r="N174" t="s">
        <v>1711</v>
      </c>
      <c r="O174" t="s">
        <v>1138</v>
      </c>
      <c r="P174" t="s">
        <v>1712</v>
      </c>
      <c r="Q174" t="s">
        <v>2051</v>
      </c>
      <c r="R174" s="7" t="s">
        <v>2236</v>
      </c>
      <c r="U174" t="str">
        <f t="shared" si="2"/>
        <v>var LPO_0100003Z=L.marker([48.2281029,4.7052908],{icon:icon_LPO,bounceOnAdd: true, bounceOnAddOptions: {duration: 500, height: 100},bounceOnAddCallback: function() {console.log(*done*)}});LPO_0100003Z.bindPopup('&lt;p align=center&gt; &lt;font size=2&gt;&lt;b&gt;&lt;u&gt;LPO GASTON BACHELARD&lt;/b&gt;&lt;/u&gt;&lt;br&gt;&lt;br&gt;&lt;font size=1&gt;33 RUE GASTON BACHELARD&lt;br&gt;10202&lt;b&gt; BAR SUR AUBE CEDEX&lt;/b&gt;&lt;br&gt;03.25.92.35.35&lt;br&gt;&lt;br&gt;&lt;br&gt;&lt;font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onClick=*parent.location=\'mailto:ce.0100003Z@ac-reims.fr\'*&gt;&lt;br&gt;&lt;br&gt;&lt;a href= target=_blank &gt;Pour en savoir plus&lt;/a&gt;');LPO_0100003Z.addTo(LPO);</v>
      </c>
    </row>
    <row r="175" spans="1:21" x14ac:dyDescent="0.25">
      <c r="A175" t="s">
        <v>228</v>
      </c>
      <c r="B175" t="s">
        <v>18</v>
      </c>
      <c r="C175" t="s">
        <v>21</v>
      </c>
      <c r="D175" t="s">
        <v>48</v>
      </c>
      <c r="E175" t="s">
        <v>588</v>
      </c>
      <c r="F175" t="s">
        <v>497</v>
      </c>
      <c r="G175" t="s">
        <v>1713</v>
      </c>
      <c r="H175" t="s">
        <v>21</v>
      </c>
      <c r="I175" t="s">
        <v>21</v>
      </c>
      <c r="J175" s="5" t="s">
        <v>2220</v>
      </c>
      <c r="K175" t="s">
        <v>1714</v>
      </c>
      <c r="L175" t="s">
        <v>736</v>
      </c>
      <c r="M175" t="s">
        <v>737</v>
      </c>
      <c r="N175" t="s">
        <v>1715</v>
      </c>
      <c r="O175" t="s">
        <v>1716</v>
      </c>
      <c r="P175" t="s">
        <v>1220</v>
      </c>
      <c r="Q175" t="s">
        <v>2016</v>
      </c>
      <c r="R175" s="7" t="s">
        <v>2236</v>
      </c>
      <c r="U175" t="str">
        <f t="shared" si="2"/>
        <v>var LPO_0100023W=L.marker([48.3051616,4.0617258],{icon:icon_LPO,bounceOnAdd: true, bounceOnAddOptions: {duration: 500, height: 100},bounceOnAddCallback: function() {console.log(*done*)}});LPO_0100023W.bindPopup('&lt;p align=center&gt; &lt;font size=2&gt;&lt;b&gt;&lt;u&gt;LPO MARIE DE CHAMPAGNE&lt;/b&gt;&lt;/u&gt;&lt;br&gt;&lt;br&gt;&lt;font size=1&gt;13 RUE DE LA REINE BLANCHE&lt;br&gt;10026&lt;b&gt; TROYES CEDEX&lt;/b&gt;&lt;br&gt;03.25.71.78.00&lt;br&gt;&lt;br&gt;&lt;br&gt;&lt;font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onClick=*parent.location=\'mailto:ce.0100023W@ac-reims.fr\'*&gt;&lt;br&gt;&lt;br&gt;&lt;a href=htt://www.lycee-marie-de-champagne.fr target=_blank &gt;Pour en savoir plus&lt;/a&gt;');LPO_0100023W.addTo(LPO);</v>
      </c>
    </row>
    <row r="176" spans="1:21" x14ac:dyDescent="0.25">
      <c r="A176" t="s">
        <v>229</v>
      </c>
      <c r="B176" t="s">
        <v>18</v>
      </c>
      <c r="C176" t="s">
        <v>21</v>
      </c>
      <c r="D176" t="s">
        <v>48</v>
      </c>
      <c r="E176" t="s">
        <v>588</v>
      </c>
      <c r="F176" t="s">
        <v>498</v>
      </c>
      <c r="G176" t="s">
        <v>1717</v>
      </c>
      <c r="H176" t="s">
        <v>21</v>
      </c>
      <c r="I176" t="s">
        <v>21</v>
      </c>
      <c r="J176" s="5" t="s">
        <v>2221</v>
      </c>
      <c r="K176" t="s">
        <v>1718</v>
      </c>
      <c r="L176" t="s">
        <v>738</v>
      </c>
      <c r="M176" t="s">
        <v>739</v>
      </c>
      <c r="N176" t="s">
        <v>1719</v>
      </c>
      <c r="O176" t="s">
        <v>1720</v>
      </c>
      <c r="P176" t="s">
        <v>170</v>
      </c>
      <c r="Q176" t="s">
        <v>2016</v>
      </c>
      <c r="R176" s="7" t="s">
        <v>2236</v>
      </c>
      <c r="U176" t="str">
        <f t="shared" si="2"/>
        <v>var LPO_0100025Y=L.marker([48.2735204,4.0751837],{icon:icon_LPO,bounceOnAdd: true, bounceOnAddOptions: {duration: 500, height: 100},bounceOnAddCallback: function() {console.log(*done*)}});LPO_0100025Y.bindPopup('&lt;p align=center&gt; &lt;font size=2&gt;&lt;b&gt;&lt;u&gt;LPO LES LOMBARDS&lt;/b&gt;&lt;/u&gt;&lt;br&gt;&lt;br&gt;&lt;font size=1&gt;12 AVENUE DES LOMBARDS&lt;br&gt;10003&lt;b&gt; TROYES CEDEX&lt;/b&gt;&lt;br&gt;03.25.71.46.60&lt;br&gt;&lt;br&gt;&lt;br&gt;&lt;font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onClick=*parent.location=\'mailto:ce.0100025Y@ac-reims.fr\'*&gt;&lt;br&gt;&lt;br&gt;&lt;a href=htt://sepia.ac-reims.fr/lyc-deslombards/-spip-/ target=_blank &gt;Pour en savoir plus&lt;/a&gt;');LPO_0100025Y.addTo(LPO);</v>
      </c>
    </row>
    <row r="177" spans="1:21" x14ac:dyDescent="0.25">
      <c r="A177" t="s">
        <v>253</v>
      </c>
      <c r="B177" t="s">
        <v>26</v>
      </c>
      <c r="C177" t="s">
        <v>31</v>
      </c>
      <c r="D177" t="s">
        <v>32</v>
      </c>
      <c r="E177" t="s">
        <v>588</v>
      </c>
      <c r="F177" t="s">
        <v>511</v>
      </c>
      <c r="G177" t="s">
        <v>1721</v>
      </c>
      <c r="H177" t="s">
        <v>1258</v>
      </c>
      <c r="I177" t="s">
        <v>1259</v>
      </c>
      <c r="J177" s="5" t="s">
        <v>2222</v>
      </c>
      <c r="K177" t="s">
        <v>1722</v>
      </c>
      <c r="L177" t="s">
        <v>764</v>
      </c>
      <c r="M177" t="s">
        <v>765</v>
      </c>
      <c r="N177" t="s">
        <v>1723</v>
      </c>
      <c r="O177" t="s">
        <v>1724</v>
      </c>
      <c r="P177" t="s">
        <v>1563</v>
      </c>
      <c r="Q177" t="s">
        <v>1264</v>
      </c>
      <c r="R177" s="7" t="s">
        <v>2236</v>
      </c>
      <c r="U177" t="str">
        <f t="shared" si="2"/>
        <v>var LPO_0510007F=L.marker([48.9763787,4.3612957],{icon:icon_LPO,bounceOnAdd: true, bounceOnAddOptions: {duration: 500, height: 100},bounceOnAddCallback: function() {console.log(*done*)}});LPO_0510007F.bindPopup('&lt;p align=center&gt; &lt;font size=2&gt;&lt;b&gt;&lt;u&gt;LPO ETIENNE OEHMICHEN&lt;/b&gt;&lt;/u&gt;&lt;br&gt;&lt;br&gt;&lt;font size=1&gt;8 AVENUE DU MONT HERY&lt;br&gt;51037&lt;b&gt; CHALONS EN CHAMPAGNE CEDEX&lt;/b&gt;&lt;br&gt;03.26.69.23.00&lt;br&gt;&lt;br&gt;&lt;br&gt;&lt;font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onClick=*parent.location=\'mailto:ce.0510007F@ac-reims.fr\'*&gt;&lt;br&gt;&lt;br&gt;&lt;a href=www.lyc-oehmichen.ac-reims.fr target=_blank &gt;Pour en savoir plus&lt;/a&gt;');LPO_0510007F.addTo(LPO);</v>
      </c>
    </row>
    <row r="178" spans="1:21" x14ac:dyDescent="0.25">
      <c r="A178" t="s">
        <v>262</v>
      </c>
      <c r="B178" t="s">
        <v>26</v>
      </c>
      <c r="C178" t="s">
        <v>31</v>
      </c>
      <c r="D178" t="s">
        <v>32</v>
      </c>
      <c r="E178" t="s">
        <v>588</v>
      </c>
      <c r="F178" t="s">
        <v>515</v>
      </c>
      <c r="G178" t="s">
        <v>1725</v>
      </c>
      <c r="H178" t="s">
        <v>1258</v>
      </c>
      <c r="I178" t="s">
        <v>1259</v>
      </c>
      <c r="J178" s="5" t="s">
        <v>2223</v>
      </c>
      <c r="K178" t="s">
        <v>1726</v>
      </c>
      <c r="L178" t="s">
        <v>772</v>
      </c>
      <c r="M178" t="s">
        <v>773</v>
      </c>
      <c r="N178" t="s">
        <v>1727</v>
      </c>
      <c r="O178" t="s">
        <v>1728</v>
      </c>
      <c r="P178" t="s">
        <v>1563</v>
      </c>
      <c r="Q178" t="s">
        <v>1264</v>
      </c>
      <c r="R178" s="7" t="s">
        <v>2236</v>
      </c>
      <c r="U178" t="str">
        <f t="shared" si="2"/>
        <v>var LPO_0511951U=L.marker([48.9549912,4.3414881],{icon:icon_LPO,bounceOnAdd: true, bounceOnAddOptions: {duration: 500, height: 100},bounceOnAddCallback: function() {console.log(*done*)}});LPO_0511951U.bindPopup('&lt;p align=center&gt; &lt;font size=2&gt;&lt;b&gt;&lt;u&gt;LPO JEAN TALON&lt;/b&gt;&lt;/u&gt;&lt;br&gt;&lt;br&gt;&lt;font size=1&gt;105 AVENUE DANIEL SIMONNOT&lt;br&gt;51037&lt;b&gt; CHALONS EN CHAMPAGNE CEDEX&lt;/b&gt;&lt;br&gt;03.26.69.27.99&lt;br&gt;&lt;br&gt;&lt;br&gt;&lt;font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onClick=*parent.location=\'mailto:ce.0511951U@ac-reims.fr\'*&gt;&lt;br&gt;&lt;br&gt;&lt;a href=www.lyc-talon.ac-reims.fr target=_blank &gt;Pour en savoir plus&lt;/a&gt;');LPO_0511951U.addTo(LPO);</v>
      </c>
    </row>
    <row r="179" spans="1:21" x14ac:dyDescent="0.25">
      <c r="A179" t="s">
        <v>273</v>
      </c>
      <c r="B179" t="s">
        <v>26</v>
      </c>
      <c r="C179" t="s">
        <v>29</v>
      </c>
      <c r="D179" t="s">
        <v>45</v>
      </c>
      <c r="E179" t="s">
        <v>588</v>
      </c>
      <c r="F179" t="s">
        <v>518</v>
      </c>
      <c r="G179" t="s">
        <v>1729</v>
      </c>
      <c r="H179" t="s">
        <v>29</v>
      </c>
      <c r="I179" t="s">
        <v>29</v>
      </c>
      <c r="J179" s="5" t="s">
        <v>2224</v>
      </c>
      <c r="K179" t="s">
        <v>1730</v>
      </c>
      <c r="L179" t="s">
        <v>780</v>
      </c>
      <c r="M179" t="s">
        <v>781</v>
      </c>
      <c r="N179" t="s">
        <v>1731</v>
      </c>
      <c r="O179" t="s">
        <v>1732</v>
      </c>
      <c r="P179" t="s">
        <v>1292</v>
      </c>
      <c r="Q179" t="s">
        <v>2021</v>
      </c>
      <c r="R179" s="7" t="s">
        <v>2236</v>
      </c>
      <c r="U179" t="str">
        <f t="shared" si="2"/>
        <v>var LPO_0510068X=L.marker([49.0394291,3.9651992],{icon:icon_LPO,bounceOnAdd: true, bounceOnAddOptions: {duration: 500, height: 100},bounceOnAddCallback: function() {console.log(*done*)}});LPO_0510068X.bindPopup('&lt;p align=center&gt; &lt;font size=2&gt;&lt;b&gt;&lt;u&gt;LPO EUROPEEN STEPHANE HESSEL&lt;/b&gt;&lt;/u&gt;&lt;br&gt;&lt;br&gt;&lt;font size=1&gt;8 RUE GODART ROGER&lt;br&gt;51331&lt;b&gt; EPERNAY CEDEX&lt;/b&gt;&lt;br&gt;03.26.55.26.94&lt;br&gt;&lt;br&gt;&lt;br&gt;&lt;font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onClick=*parent.location=\'mailto:ce.0510068X@ac-reims.fr\'*&gt;&lt;br&gt;&lt;br&gt;&lt;a href=www.lycee-hessel.fr target=_blank &gt;Pour en savoir plus&lt;/a&gt;');LPO_0510068X.addTo(LPO);</v>
      </c>
    </row>
    <row r="180" spans="1:21" x14ac:dyDescent="0.25">
      <c r="A180" t="s">
        <v>327</v>
      </c>
      <c r="B180" t="s">
        <v>26</v>
      </c>
      <c r="C180" t="s">
        <v>30</v>
      </c>
      <c r="D180" t="s">
        <v>49</v>
      </c>
      <c r="E180" t="s">
        <v>588</v>
      </c>
      <c r="F180" t="s">
        <v>545</v>
      </c>
      <c r="G180" t="s">
        <v>1733</v>
      </c>
      <c r="H180" t="s">
        <v>30</v>
      </c>
      <c r="I180" t="s">
        <v>30</v>
      </c>
      <c r="J180" s="5" t="s">
        <v>2225</v>
      </c>
      <c r="K180" t="s">
        <v>1734</v>
      </c>
      <c r="L180" t="s">
        <v>844</v>
      </c>
      <c r="M180" t="s">
        <v>845</v>
      </c>
      <c r="N180" t="s">
        <v>1735</v>
      </c>
      <c r="O180" t="s">
        <v>1736</v>
      </c>
      <c r="P180" t="s">
        <v>1610</v>
      </c>
      <c r="Q180" t="s">
        <v>2026</v>
      </c>
      <c r="R180" s="7" t="s">
        <v>2236</v>
      </c>
      <c r="U180" t="str">
        <f t="shared" si="2"/>
        <v>var LPO_0511565Z=L.marker([49.2283149,4.0074027],{icon:icon_LPO,bounceOnAdd: true, bounceOnAddOptions: {duration: 500, height: 100},bounceOnAddCallback: function() {console.log(*done*)}});LPO_0511565Z.bindPopup('&lt;p align=center&gt; &lt;font size=2&gt;&lt;b&gt;&lt;u&gt;LPO FRANCOIS ARAGO&lt;/b&gt;&lt;/u&gt;&lt;br&gt;&lt;br&gt;&lt;font size=1&gt;1 RUE FRANCOIS ARAGO&lt;br&gt;51095&lt;b&gt; REIMS CEDEX&lt;/b&gt;&lt;br&gt;03.26.06.40.25&lt;br&gt;&lt;br&gt;&lt;br&gt;&lt;font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onClick=*parent.location=\'mailto:ce.0511565Z@ac-reims.fr\'*&gt;&lt;br&gt;&lt;br&gt;&lt;a href=www.lyceearago.net target=_blank &gt;Pour en savoir plus&lt;/a&gt;');LPO_0511565Z.addTo(LPO);</v>
      </c>
    </row>
    <row r="181" spans="1:21" x14ac:dyDescent="0.25">
      <c r="A181" t="s">
        <v>329</v>
      </c>
      <c r="B181" t="s">
        <v>26</v>
      </c>
      <c r="C181" t="s">
        <v>30</v>
      </c>
      <c r="D181" t="s">
        <v>49</v>
      </c>
      <c r="E181" t="s">
        <v>588</v>
      </c>
      <c r="F181" t="s">
        <v>547</v>
      </c>
      <c r="G181" t="s">
        <v>1737</v>
      </c>
      <c r="H181" t="s">
        <v>30</v>
      </c>
      <c r="I181" t="s">
        <v>30</v>
      </c>
      <c r="J181" s="5" t="s">
        <v>2226</v>
      </c>
      <c r="K181" t="s">
        <v>1738</v>
      </c>
      <c r="L181" t="s">
        <v>848</v>
      </c>
      <c r="M181" t="s">
        <v>849</v>
      </c>
      <c r="N181" t="s">
        <v>1739</v>
      </c>
      <c r="O181" t="s">
        <v>1740</v>
      </c>
      <c r="P181" t="s">
        <v>1741</v>
      </c>
      <c r="Q181" t="s">
        <v>2026</v>
      </c>
      <c r="R181" s="7" t="s">
        <v>2236</v>
      </c>
      <c r="U181" t="str">
        <f t="shared" si="2"/>
        <v>var LPO_0511884W=L.marker([49.2239851,4.0270932],{icon:icon_LPO,bounceOnAdd: true, bounceOnAddOptions: {duration: 500, height: 100},bounceOnAddCallback: function() {console.log(*done*)}});LPO_0511884W.bindPopup('&lt;p align=center&gt; &lt;font size=2&gt;&lt;b&gt;&lt;u&gt;LPO GEORGES BRIERE&lt;/b&gt;&lt;/u&gt;&lt;br&gt;&lt;br&gt;&lt;font size=1&gt;2 RUE VAUBAN&lt;br&gt;51097&lt;b&gt; REIMS CEDEX&lt;/b&gt;&lt;br&gt;03.26.83.50.50&lt;br&gt;&lt;br&gt;&lt;br&gt;&lt;font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onClick=*parent.location=\'mailto:ce.0511884W@ac-reims.fr\'*&gt;&lt;br&gt;&lt;br&gt;&lt;a href=http://lycee-georges-briere.fr target=_blank &gt;Pour en savoir plus&lt;/a&gt;');LPO_0511884W.addTo(LPO);</v>
      </c>
    </row>
    <row r="182" spans="1:21" x14ac:dyDescent="0.25">
      <c r="A182" t="s">
        <v>344</v>
      </c>
      <c r="B182" t="s">
        <v>26</v>
      </c>
      <c r="C182" t="s">
        <v>65</v>
      </c>
      <c r="D182" t="s">
        <v>66</v>
      </c>
      <c r="E182" t="s">
        <v>588</v>
      </c>
      <c r="F182" t="s">
        <v>552</v>
      </c>
      <c r="G182" t="s">
        <v>1742</v>
      </c>
      <c r="H182" t="s">
        <v>29</v>
      </c>
      <c r="I182" t="s">
        <v>65</v>
      </c>
      <c r="J182" s="5" t="s">
        <v>2152</v>
      </c>
      <c r="K182" t="s">
        <v>1413</v>
      </c>
      <c r="L182" t="s">
        <v>864</v>
      </c>
      <c r="M182" t="s">
        <v>865</v>
      </c>
      <c r="N182" t="s">
        <v>1743</v>
      </c>
      <c r="O182" t="s">
        <v>1415</v>
      </c>
      <c r="P182" t="s">
        <v>1416</v>
      </c>
      <c r="Q182" t="s">
        <v>2032</v>
      </c>
      <c r="R182" s="7" t="s">
        <v>2236</v>
      </c>
      <c r="U182" t="str">
        <f t="shared" si="2"/>
        <v>var LPO_0510053F=L.marker([48.7254763,3.7167263],{icon:icon_LPO,bounceOnAdd: true, bounceOnAddOptions: {duration: 500, height: 100},bounceOnAddCallback: function() {console.log(*done*)}});LPO_0510053F.bindPopup('&lt;p align=center&gt; &lt;font size=2&gt;&lt;b&gt;&lt;u&gt;LPO LA FONTAINE DU VE&lt;/b&gt;&lt;/u&gt;&lt;br&gt;&lt;br&gt;&lt;font size=1&gt;AVENUE DE LA FONTAINE DU VE&lt;br&gt;51122&lt;b&gt; SEZANNE CEDEX&lt;/b&gt;&lt;br&gt;03.26.80.65.10&lt;br&gt;&lt;br&gt;&lt;br&gt;&lt;font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onClick=*parent.location=\'mailto:ce.0510053F@ac-reims.fr\'*&gt;&lt;br&gt;&lt;br&gt;&lt;a href=http://citescolaire.fontaine-du-ve.com/ target=_blank &gt;Pour en savoir plus&lt;/a&gt;');LPO_0510053F.addTo(LPO);</v>
      </c>
    </row>
    <row r="183" spans="1:21" x14ac:dyDescent="0.25">
      <c r="A183" t="s">
        <v>354</v>
      </c>
      <c r="B183" t="s">
        <v>26</v>
      </c>
      <c r="C183" t="s">
        <v>67</v>
      </c>
      <c r="D183" t="s">
        <v>68</v>
      </c>
      <c r="E183" t="s">
        <v>588</v>
      </c>
      <c r="F183" t="s">
        <v>555</v>
      </c>
      <c r="G183" t="s">
        <v>1744</v>
      </c>
      <c r="H183" t="s">
        <v>1258</v>
      </c>
      <c r="I183" t="s">
        <v>1317</v>
      </c>
      <c r="J183" s="5" t="s">
        <v>2227</v>
      </c>
      <c r="L183" t="s">
        <v>876</v>
      </c>
      <c r="M183" t="s">
        <v>877</v>
      </c>
      <c r="N183" t="s">
        <v>1745</v>
      </c>
      <c r="O183" t="s">
        <v>1746</v>
      </c>
      <c r="P183" t="s">
        <v>292</v>
      </c>
      <c r="Q183" t="s">
        <v>2036</v>
      </c>
      <c r="R183" s="7" t="s">
        <v>2236</v>
      </c>
      <c r="U183" t="str">
        <f t="shared" si="2"/>
        <v>var LPO_0510062R=L.marker([48.7279739,4.5965566],{icon:icon_LPO,bounceOnAdd: true, bounceOnAddOptions: {duration: 500, height: 100},bounceOnAddCallback: function() {console.log(*done*)}});LPO_0510062R.bindPopup('&lt;p align=center&gt; &lt;font size=2&gt;&lt;b&gt;&lt;u&gt;LPO FRANCOIS 1ER&lt;/b&gt;&lt;/u&gt;&lt;br&gt;&lt;br&gt;&lt;font size=1&gt;FAUBOURG DE VITRY LE BRULE&lt;br&gt;51308&lt;b&gt; VITRY LE FRANCOIS CEDEX&lt;/b&gt;&lt;br&gt;03.26.41.22.00&lt;br&gt;&lt;br&gt;&lt;br&gt;&lt;font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onClick=*parent.location=\'mailto:ce.0510062R@ac-reims.fr\'*&gt;&lt;br&gt;&lt;br&gt;&lt;a href= target=_blank &gt;Pour en savoir plus&lt;/a&gt;');LPO_0510062R.addTo(LPO);</v>
      </c>
    </row>
    <row r="184" spans="1:21" x14ac:dyDescent="0.25">
      <c r="A184" t="s">
        <v>383</v>
      </c>
      <c r="B184" t="s">
        <v>36</v>
      </c>
      <c r="C184" t="s">
        <v>37</v>
      </c>
      <c r="D184" t="s">
        <v>46</v>
      </c>
      <c r="E184" t="s">
        <v>588</v>
      </c>
      <c r="F184" t="s">
        <v>447</v>
      </c>
      <c r="G184" t="s">
        <v>1747</v>
      </c>
      <c r="H184" t="s">
        <v>37</v>
      </c>
      <c r="I184" t="s">
        <v>37</v>
      </c>
      <c r="J184" s="5" t="s">
        <v>2228</v>
      </c>
      <c r="K184" t="s">
        <v>1748</v>
      </c>
      <c r="L184" t="s">
        <v>904</v>
      </c>
      <c r="M184" t="s">
        <v>905</v>
      </c>
      <c r="N184" t="s">
        <v>1749</v>
      </c>
      <c r="O184" t="s">
        <v>1750</v>
      </c>
      <c r="P184" t="s">
        <v>1619</v>
      </c>
      <c r="Q184" t="s">
        <v>2040</v>
      </c>
      <c r="R184" s="7" t="s">
        <v>2236</v>
      </c>
      <c r="U184" t="str">
        <f t="shared" si="2"/>
        <v>var LPO_0521032P=L.marker([48.073046,5.1469776],{icon:icon_LPO,bounceOnAdd: true, bounceOnAddOptions: {duration: 500, height: 100},bounceOnAddCallback: function() {console.log(*done*)}});LPO_0521032P.bindPopup('&lt;p align=center&gt; &lt;font size=2&gt;&lt;b&gt;&lt;u&gt;LPO CHARLES DE GAULLE&lt;/b&gt;&lt;/u&gt;&lt;br&gt;&lt;br&gt;&lt;font size=1&gt;AVENUE CHRISTIAN PINEAU&lt;br&gt;52903&lt;b&gt; CHAUMONT CEDEX 9&lt;/b&gt;&lt;br&gt;03.25.32.54.55&lt;br&gt;&lt;br&gt;&lt;br&gt;&lt;font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onClick=*parent.location=\'mailto:ce.0521032P@ac-reims.fr\'*&gt;&lt;br&gt;&lt;br&gt;&lt;a href=www.lyceecdg52.com target=_blank &gt;Pour en savoir plus&lt;/a&gt;');LPO_0521032P.addTo(LPO);</v>
      </c>
    </row>
    <row r="185" spans="1:21" x14ac:dyDescent="0.25">
      <c r="A185" t="s">
        <v>398</v>
      </c>
      <c r="B185" t="s">
        <v>36</v>
      </c>
      <c r="C185" t="s">
        <v>42</v>
      </c>
      <c r="D185" t="s">
        <v>43</v>
      </c>
      <c r="E185" t="s">
        <v>588</v>
      </c>
      <c r="F185" t="s">
        <v>502</v>
      </c>
      <c r="G185" t="s">
        <v>1751</v>
      </c>
      <c r="H185" t="s">
        <v>37</v>
      </c>
      <c r="I185" t="s">
        <v>42</v>
      </c>
      <c r="J185" s="5" t="s">
        <v>2229</v>
      </c>
      <c r="K185" t="s">
        <v>1752</v>
      </c>
      <c r="L185" t="s">
        <v>920</v>
      </c>
      <c r="M185" t="s">
        <v>921</v>
      </c>
      <c r="N185" t="s">
        <v>1753</v>
      </c>
      <c r="O185" t="s">
        <v>1754</v>
      </c>
      <c r="P185" t="s">
        <v>1755</v>
      </c>
      <c r="Q185" t="s">
        <v>2043</v>
      </c>
      <c r="R185" s="7" t="s">
        <v>2236</v>
      </c>
      <c r="U185" t="str">
        <f t="shared" si="2"/>
        <v>var LPO_0520021R=L.marker([47.8490356,5.3263826],{icon:icon_LPO,bounceOnAdd: true, bounceOnAddOptions: {duration: 500, height: 100},bounceOnAddCallback: function() {console.log(*done*)}});LPO_0520021R.bindPopup('&lt;p align=center&gt; &lt;font size=2&gt;&lt;b&gt;&lt;u&gt;LPO DIDEROT&lt;/b&gt;&lt;/u&gt;&lt;br&gt;&lt;br&gt;&lt;font size=1&gt;21 AVENUE DU GAL DE GAULLE&lt;br&gt;52206&lt;b&gt; LANGRES CEDEX&lt;/b&gt;&lt;br&gt;03.25.87.09.95&lt;br&gt;&lt;br&gt;&lt;br&gt;&lt;font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onClick=*parent.location=\'mailto:ce.0520021R@ac-reims.fr\'*&gt;&lt;br&gt;&lt;br&gt;&lt;a href=www.lycee-diderot.com target=_blank &gt;Pour en savoir plus&lt;/a&gt;');LPO_0520021R.addTo(LPO);</v>
      </c>
    </row>
    <row r="186" spans="1:21" x14ac:dyDescent="0.25">
      <c r="A186" t="s">
        <v>1756</v>
      </c>
      <c r="B186" t="s">
        <v>6</v>
      </c>
      <c r="C186" t="s">
        <v>10</v>
      </c>
      <c r="D186" t="s">
        <v>11</v>
      </c>
      <c r="E186" t="s">
        <v>1757</v>
      </c>
      <c r="F186" t="s">
        <v>1758</v>
      </c>
      <c r="G186" t="s">
        <v>1759</v>
      </c>
      <c r="H186" t="s">
        <v>978</v>
      </c>
      <c r="I186" t="s">
        <v>979</v>
      </c>
      <c r="J186" s="5" t="s">
        <v>2056</v>
      </c>
      <c r="K186" t="s">
        <v>1760</v>
      </c>
      <c r="L186" t="s">
        <v>1933</v>
      </c>
      <c r="M186" t="s">
        <v>1934</v>
      </c>
      <c r="N186" t="s">
        <v>1761</v>
      </c>
      <c r="O186" t="s">
        <v>981</v>
      </c>
      <c r="P186" t="s">
        <v>982</v>
      </c>
      <c r="Q186" t="s">
        <v>10</v>
      </c>
      <c r="R186" s="7" t="s">
        <v>2236</v>
      </c>
      <c r="U186" t="str">
        <f t="shared" si="2"/>
        <v>var SEGPA_0080964E=L.marker([49.6292871,5.1746361],{icon:icon_SEGPA,bounceOnAdd: true, bounceOnAddOptions: {duration: 500, height: 100},bounceOnAddCallback: function() {console.log(*done*)}});SEGPA_0080964E.bindPopup('&lt;p align=center&gt; &lt;font size=2&gt;&lt;b&gt;&lt;u&gt;SEGPA ANNEXEE AU CLG CARIGNAN&lt;/b&gt;&lt;/u&gt;&lt;br&gt;&lt;br&gt;&lt;font size=1&gt;6 RUE FROIDE FONTAINE&lt;br&gt;08110&lt;b&gt; CARIGNAN&lt;/b&gt;&lt;br&gt;03.24.22.62.44&lt;br&gt;&lt;br&gt;&lt;br&gt;&lt;font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onClick=*parent.location=\'mailto:ce.0080964E@ac-reims.fr\'*&gt;&lt;br&gt;&lt;br&gt;&lt;a href=http:/sepia.ac-reims.fr/clg-carignan/-wp-/ target=_blank &gt;Pour en savoir plus&lt;/a&gt;');SEGPA_0080964E.addTo(SEGPA);</v>
      </c>
    </row>
    <row r="187" spans="1:21" x14ac:dyDescent="0.25">
      <c r="A187" t="s">
        <v>1762</v>
      </c>
      <c r="B187" t="s">
        <v>6</v>
      </c>
      <c r="C187" t="s">
        <v>15</v>
      </c>
      <c r="D187" t="s">
        <v>47</v>
      </c>
      <c r="E187" t="s">
        <v>1757</v>
      </c>
      <c r="F187" t="s">
        <v>1763</v>
      </c>
      <c r="G187" t="s">
        <v>1764</v>
      </c>
      <c r="H187" t="s">
        <v>978</v>
      </c>
      <c r="I187" t="s">
        <v>15</v>
      </c>
      <c r="J187" s="5" t="s">
        <v>2230</v>
      </c>
      <c r="K187" t="s">
        <v>1008</v>
      </c>
      <c r="L187" t="s">
        <v>1935</v>
      </c>
      <c r="M187" t="s">
        <v>1936</v>
      </c>
      <c r="N187" t="s">
        <v>1765</v>
      </c>
      <c r="O187" t="s">
        <v>1010</v>
      </c>
      <c r="P187" t="s">
        <v>1011</v>
      </c>
      <c r="Q187" t="s">
        <v>988</v>
      </c>
      <c r="R187" s="7" t="s">
        <v>2236</v>
      </c>
      <c r="U187" t="str">
        <f t="shared" si="2"/>
        <v>var SEGPA_0080895E=L.marker([49.7517767,4.7224266],{icon:icon_SEGPA,bounceOnAdd: true, bounceOnAddOptions: {duration: 500, height: 100},bounceOnAddCallback: function() {console.log(*done*)}});SEGPA_0080895E.bindPopup('&lt;p align=center&gt; &lt;font size=2&gt;&lt;b&gt;&lt;u&gt;SEGPA ANNEXEE AU CLG ROGER SALENGRO&lt;/b&gt;&lt;/u&gt;&lt;br&gt;&lt;br&gt;&lt;font size=1&gt;2 BIS RUE DES MESANGES&lt;br&gt;08002&lt;b&gt; CHARLEVILLE MEZIERES CEDEX&lt;/b&gt;&lt;br&gt;03.24.57.93.64&lt;br&gt;&lt;br&gt;&lt;br&gt;&lt;font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onClick=*parent.location=\'mailto:ce.0080895E@ac-reims.fr\'*&gt;&lt;br&gt;&lt;br&gt;&lt;a href=www.collegesalengro.fr target=_blank &gt;Pour en savoir plus&lt;/a&gt;');SEGPA_0080895E.addTo(SEGPA);</v>
      </c>
    </row>
    <row r="188" spans="1:21" x14ac:dyDescent="0.25">
      <c r="A188" t="s">
        <v>1766</v>
      </c>
      <c r="B188" t="s">
        <v>6</v>
      </c>
      <c r="C188" t="s">
        <v>15</v>
      </c>
      <c r="D188" t="s">
        <v>47</v>
      </c>
      <c r="E188" t="s">
        <v>1757</v>
      </c>
      <c r="F188" t="s">
        <v>1767</v>
      </c>
      <c r="G188" t="s">
        <v>1768</v>
      </c>
      <c r="H188" t="s">
        <v>978</v>
      </c>
      <c r="I188" t="s">
        <v>15</v>
      </c>
      <c r="J188" s="5" t="s">
        <v>2231</v>
      </c>
      <c r="K188" t="s">
        <v>999</v>
      </c>
      <c r="L188" t="s">
        <v>1937</v>
      </c>
      <c r="M188" t="s">
        <v>1938</v>
      </c>
      <c r="N188" t="s">
        <v>1769</v>
      </c>
      <c r="O188" t="s">
        <v>1001</v>
      </c>
      <c r="P188" t="s">
        <v>1002</v>
      </c>
      <c r="Q188" t="s">
        <v>988</v>
      </c>
      <c r="R188" s="7" t="s">
        <v>2236</v>
      </c>
      <c r="U188" t="str">
        <f t="shared" si="2"/>
        <v>var SEGPA_0080963D=L.marker([49.7662305,4.6940742],{icon:icon_SEGPA,bounceOnAdd: true, bounceOnAddOptions: {duration: 500, height: 100},bounceOnAddCallback: function() {console.log(*done*)}});SEGPA_0080963D.bindPopup('&lt;p align=center&gt; &lt;font size=2&gt;&lt;b&gt;&lt;u&gt;SEGPA ANNEXEE AU CLG SCAMARONI&lt;/b&gt;&lt;/u&gt;&lt;br&gt;&lt;br&gt;&lt;font size=1&gt;3 RUE FRED SCAMARONI&lt;br&gt;08011&lt;b&gt; CHARLEVILLE MEZIERES CEDEX&lt;/b&gt;&lt;br&gt;03.24.33.78.16&lt;br&gt;&lt;br&gt;&lt;br&gt;&lt;font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onClick=*parent.location=\'mailto:ce.0080963D@ac-reims.fr\'*&gt;&lt;br&gt;&lt;br&gt;&lt;a href=http://www.clg-scamaroni.ac-reims.fr/ target=_blank &gt;Pour en savoir plus&lt;/a&gt;');SEGPA_0080963D.addTo(SEGPA);</v>
      </c>
    </row>
    <row r="189" spans="1:21" x14ac:dyDescent="0.25">
      <c r="A189" t="s">
        <v>1770</v>
      </c>
      <c r="B189" t="s">
        <v>6</v>
      </c>
      <c r="C189" t="s">
        <v>113</v>
      </c>
      <c r="D189" t="s">
        <v>115</v>
      </c>
      <c r="E189" t="s">
        <v>1757</v>
      </c>
      <c r="F189" t="s">
        <v>1771</v>
      </c>
      <c r="G189" t="s">
        <v>1772</v>
      </c>
      <c r="H189" t="s">
        <v>972</v>
      </c>
      <c r="I189" t="s">
        <v>113</v>
      </c>
      <c r="J189" s="5" t="s">
        <v>2066</v>
      </c>
      <c r="K189" t="s">
        <v>1024</v>
      </c>
      <c r="L189" t="s">
        <v>1939</v>
      </c>
      <c r="M189" t="s">
        <v>1940</v>
      </c>
      <c r="N189" t="s">
        <v>1773</v>
      </c>
      <c r="O189" t="s">
        <v>1026</v>
      </c>
      <c r="P189" t="s">
        <v>1027</v>
      </c>
      <c r="Q189" t="s">
        <v>113</v>
      </c>
      <c r="R189" s="7" t="s">
        <v>2236</v>
      </c>
      <c r="U189" t="str">
        <f t="shared" si="2"/>
        <v>var SEGPA_0081038K=L.marker([49.9907827,4.7061024],{icon:icon_SEGPA,bounceOnAdd: true, bounceOnAddOptions: {duration: 500, height: 100},bounceOnAddCallback: function() {console.log(*done*)}});SEGPA_0081038K.bindPopup('&lt;p align=center&gt; &lt;font size=2&gt;&lt;b&gt;&lt;u&gt;SEGPA ANNEXEE AU CLG LES AURAINS&lt;/b&gt;&lt;/u&gt;&lt;br&gt;&lt;br&gt;&lt;font size=1&gt;27 RUE ANATOLE FRANCE&lt;br&gt;08170&lt;b&gt; FUMAY&lt;/b&gt;&lt;br&gt;03.24.41.11.20&lt;br&gt;&lt;br&gt;&lt;br&gt;&lt;font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onClick=*parent.location=\'mailto:ce.0081038K@ac-reims.fr\'*&gt;&lt;br&gt;&lt;br&gt;&lt;a href=https://ent.clg-fumay.ac-reims.fr/ target=_blank &gt;Pour en savoir plus&lt;/a&gt;');SEGPA_0081038K.addTo(SEGPA);</v>
      </c>
    </row>
    <row r="190" spans="1:21" x14ac:dyDescent="0.25">
      <c r="A190" t="s">
        <v>1774</v>
      </c>
      <c r="B190" t="s">
        <v>6</v>
      </c>
      <c r="C190" t="s">
        <v>116</v>
      </c>
      <c r="D190" t="s">
        <v>131</v>
      </c>
      <c r="E190" t="s">
        <v>1757</v>
      </c>
      <c r="F190" t="s">
        <v>1775</v>
      </c>
      <c r="G190" t="s">
        <v>1776</v>
      </c>
      <c r="H190" t="s">
        <v>978</v>
      </c>
      <c r="I190" t="s">
        <v>116</v>
      </c>
      <c r="J190" s="5" t="s">
        <v>2072</v>
      </c>
      <c r="K190" t="s">
        <v>1053</v>
      </c>
      <c r="L190" t="s">
        <v>1941</v>
      </c>
      <c r="M190" t="s">
        <v>1942</v>
      </c>
      <c r="N190" t="s">
        <v>1777</v>
      </c>
      <c r="O190" t="s">
        <v>1055</v>
      </c>
      <c r="P190" t="s">
        <v>1056</v>
      </c>
      <c r="Q190" t="s">
        <v>116</v>
      </c>
      <c r="R190" s="7" t="s">
        <v>2236</v>
      </c>
      <c r="U190" t="str">
        <f t="shared" si="2"/>
        <v>var SEGPA_0080908U=L.marker([49.8174775,4.7459675],{icon:icon_SEGPA,bounceOnAdd: true, bounceOnAddOptions: {duration: 500, height: 100},bounceOnAddCallback: function() {console.log(*done*)}});SEGPA_0080908U.bindPopup('&lt;p align=center&gt; &lt;font size=2&gt;&lt;b&gt;&lt;u&gt;SEGPA ANNEXEE AU CLG ROGISSART&lt;/b&gt;&lt;/u&gt;&lt;br&gt;&lt;br&gt;&lt;font size=1&gt;9 RUE BARA&lt;br&gt;08700&lt;b&gt; NOUZONVILLE&lt;/b&gt;&lt;br&gt;03.24.53.81.00&lt;br&gt;&lt;br&gt;&lt;br&gt;&lt;font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onClick=*parent.location=\'mailto:ce.0080908U@ac-reims.fr\'*&gt;&lt;br&gt;&lt;br&gt;&lt;a href=http://sepia.ac-reims.fr/clg-nouzonville/-spip-/ target=_blank &gt;Pour en savoir plus&lt;/a&gt;');SEGPA_0080908U.addTo(SEGPA);</v>
      </c>
    </row>
    <row r="191" spans="1:21" x14ac:dyDescent="0.25">
      <c r="A191" t="s">
        <v>1778</v>
      </c>
      <c r="B191" t="s">
        <v>6</v>
      </c>
      <c r="C191" t="s">
        <v>108</v>
      </c>
      <c r="D191" t="s">
        <v>141</v>
      </c>
      <c r="E191" t="s">
        <v>1757</v>
      </c>
      <c r="F191" t="s">
        <v>1779</v>
      </c>
      <c r="G191" t="s">
        <v>1780</v>
      </c>
      <c r="H191" t="s">
        <v>978</v>
      </c>
      <c r="I191" t="s">
        <v>108</v>
      </c>
      <c r="J191" s="5" t="s">
        <v>2076</v>
      </c>
      <c r="K191" t="s">
        <v>1072</v>
      </c>
      <c r="L191" t="s">
        <v>1943</v>
      </c>
      <c r="M191" t="s">
        <v>1944</v>
      </c>
      <c r="N191" t="s">
        <v>1781</v>
      </c>
      <c r="O191" t="s">
        <v>1074</v>
      </c>
      <c r="P191" t="s">
        <v>1075</v>
      </c>
      <c r="Q191" t="s">
        <v>108</v>
      </c>
      <c r="R191" s="7" t="s">
        <v>2236</v>
      </c>
      <c r="U191" t="str">
        <f t="shared" si="2"/>
        <v>var SEGPA_0081011F=L.marker([49.8439348,4.5330288],{icon:icon_SEGPA,bounceOnAdd: true, bounceOnAddOptions: {duration: 500, height: 100},bounceOnAddCallback: function() {console.log(*done*)}});SEGPA_0081011F.bindPopup('&lt;p align=center&gt; &lt;font size=2&gt;&lt;b&gt;&lt;u&gt;SEGPA ANNEXEE AU CLG DU BLANC MARAIS&lt;/b&gt;&lt;/u&gt;&lt;br&gt;&lt;br&gt;&lt;font size=1&gt;152 RUE DES BOUILLEAUX&lt;br&gt;08150&lt;b&gt; RIMOGNE&lt;/b&gt;&lt;br&gt;03.24.35.11.98&lt;br&gt;&lt;br&gt;&lt;br&gt;&lt;font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onClick=*parent.location=\'mailto:ce.0081011F@ac-reims.fr\'*&gt;&lt;br&gt;&lt;br&gt;&lt;a href=http://sepia.ac-reims.fr/clg-rimogne/-jomla-/ target=_blank &gt;Pour en savoir plus&lt;/a&gt;');SEGPA_0081011F.addTo(SEGPA);</v>
      </c>
    </row>
    <row r="192" spans="1:21" x14ac:dyDescent="0.25">
      <c r="A192" t="s">
        <v>1782</v>
      </c>
      <c r="B192" t="s">
        <v>6</v>
      </c>
      <c r="C192" t="s">
        <v>12</v>
      </c>
      <c r="D192" t="s">
        <v>145</v>
      </c>
      <c r="E192" t="s">
        <v>1757</v>
      </c>
      <c r="F192" t="s">
        <v>1783</v>
      </c>
      <c r="G192" t="s">
        <v>1784</v>
      </c>
      <c r="H192" t="s">
        <v>961</v>
      </c>
      <c r="I192" t="s">
        <v>12</v>
      </c>
      <c r="J192" s="5" t="s">
        <v>2078</v>
      </c>
      <c r="K192" t="s">
        <v>1081</v>
      </c>
      <c r="L192" t="s">
        <v>1945</v>
      </c>
      <c r="M192" t="s">
        <v>1946</v>
      </c>
      <c r="N192" t="s">
        <v>1785</v>
      </c>
      <c r="O192" t="s">
        <v>1083</v>
      </c>
      <c r="P192" t="s">
        <v>1066</v>
      </c>
      <c r="Q192" t="s">
        <v>1997</v>
      </c>
      <c r="R192" s="7" t="s">
        <v>2236</v>
      </c>
      <c r="U192" t="str">
        <f t="shared" si="2"/>
        <v>var SEGPA_0080970L=L.marker([49.4901036,4.3663076],{icon:icon_SEGPA,bounceOnAdd: true, bounceOnAddOptions: {duration: 500, height: 100},bounceOnAddCallback: function() {console.log(*done*)}});SEGPA_0080970L.bindPopup('&lt;p align=center&gt; &lt;font size=2&gt;&lt;b&gt;&lt;u&gt;SEGPA ANNEXEE AU CLG VALLIERE&lt;/b&gt;&lt;/u&gt;&lt;br&gt;&lt;br&gt;&lt;font size=1&gt;771 RUE DE PERTHES&lt;br&gt;08300&lt;b&gt; SAULT LES RETHEL&lt;/b&gt;&lt;br&gt;03.24.38.44.51&lt;br&gt;&lt;br&gt;&lt;br&gt;&lt;font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onClick=*parent.location=\'mailto:ce.0080970L@ac-reims.fr\'*&gt;&lt;br&gt;&lt;br&gt;&lt;a href=http://sepia.ac-reims.fr/clg-sault-les-rethel/-joomla-/ target=_blank &gt;Pour en savoir plus&lt;/a&gt;');SEGPA_0080970L.addTo(SEGPA);</v>
      </c>
    </row>
    <row r="193" spans="1:21" x14ac:dyDescent="0.25">
      <c r="A193" t="s">
        <v>1786</v>
      </c>
      <c r="B193" t="s">
        <v>6</v>
      </c>
      <c r="C193" t="s">
        <v>53</v>
      </c>
      <c r="D193" t="s">
        <v>54</v>
      </c>
      <c r="E193" t="s">
        <v>1757</v>
      </c>
      <c r="F193" t="s">
        <v>1787</v>
      </c>
      <c r="G193" t="s">
        <v>1788</v>
      </c>
      <c r="H193" t="s">
        <v>978</v>
      </c>
      <c r="I193" t="s">
        <v>53</v>
      </c>
      <c r="J193" s="5" t="s">
        <v>2080</v>
      </c>
      <c r="L193" t="s">
        <v>1947</v>
      </c>
      <c r="M193" t="s">
        <v>1948</v>
      </c>
      <c r="N193" t="s">
        <v>1789</v>
      </c>
      <c r="O193" t="s">
        <v>1092</v>
      </c>
      <c r="P193" t="s">
        <v>1088</v>
      </c>
      <c r="Q193" t="s">
        <v>53</v>
      </c>
      <c r="R193" s="7" t="s">
        <v>2236</v>
      </c>
      <c r="U193" t="str">
        <f t="shared" si="2"/>
        <v>var SEGPA_0080825D=L.marker([49.6938654,4.9408329],{icon:icon_SEGPA,bounceOnAdd: true, bounceOnAddOptions: {duration: 500, height: 100},bounceOnAddCallback: function() {console.log(*done*)}});SEGPA_0080825D.bindPopup('&lt;p align=center&gt; &lt;font size=2&gt;&lt;b&gt;&lt;u&gt;SEGPA ANNEXEE AU CLG LE LAC&lt;/b&gt;&lt;/u&gt;&lt;br&gt;&lt;br&gt;&lt;font size=1&gt;BOULEVARD DE LATTRE DE TASSIGNY&lt;br&gt;08200&lt;b&gt; SEDAN&lt;/b&gt;&lt;br&gt;03.24.27.15.45&lt;br&gt;&lt;br&gt;&lt;br&gt;&lt;font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onClick=*parent.location=\'mailto:ce.0080825D@ac-reims.fr\'*&gt;&lt;br&gt;&lt;br&gt;&lt;a href= target=_blank &gt;Pour en savoir plus&lt;/a&gt;');SEGPA_0080825D.addTo(SEGPA);</v>
      </c>
    </row>
    <row r="194" spans="1:21" x14ac:dyDescent="0.25">
      <c r="A194" t="s">
        <v>1790</v>
      </c>
      <c r="B194" t="s">
        <v>6</v>
      </c>
      <c r="C194" t="s">
        <v>16</v>
      </c>
      <c r="D194" t="s">
        <v>17</v>
      </c>
      <c r="E194" t="s">
        <v>1757</v>
      </c>
      <c r="F194" t="s">
        <v>1791</v>
      </c>
      <c r="G194" t="s">
        <v>1792</v>
      </c>
      <c r="H194" t="s">
        <v>961</v>
      </c>
      <c r="I194" t="s">
        <v>1115</v>
      </c>
      <c r="J194" s="5" t="s">
        <v>2232</v>
      </c>
      <c r="K194" t="s">
        <v>1116</v>
      </c>
      <c r="L194" t="s">
        <v>1949</v>
      </c>
      <c r="M194" t="s">
        <v>1950</v>
      </c>
      <c r="N194" t="s">
        <v>1793</v>
      </c>
      <c r="O194" t="s">
        <v>1118</v>
      </c>
      <c r="P194" t="s">
        <v>1119</v>
      </c>
      <c r="Q194" t="s">
        <v>16</v>
      </c>
      <c r="R194" s="7" t="s">
        <v>2236</v>
      </c>
      <c r="U194" t="str">
        <f t="shared" si="2"/>
        <v>var SEGPA_0080947L=L.marker([49.402189,4.6952323],{icon:icon_SEGPA,bounceOnAdd: true, bounceOnAddOptions: {duration: 500, height: 100},bounceOnAddCallback: function() {console.log(*done*)}});SEGPA_0080947L.bindPopup('&lt;p align=center&gt; &lt;font size=2&gt;&lt;b&gt;&lt;u&gt;SEGPA ANNEXEE AU CLG VOUZIERS&lt;/b&gt;&lt;/u&gt;&lt;br&gt;&lt;br&gt;&lt;font size=1&gt;RUE DE LA FUSION&lt;br&gt;08400&lt;b&gt; VOUZIERS&lt;/b&gt;&lt;br&gt;03.24.71.70.30&lt;br&gt;&lt;br&gt;&lt;br&gt;&lt;font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onClick=*parent.location=\'mailto:ce.0080947L@ac-reims.fr\'*&gt;&lt;br&gt;&lt;br&gt;&lt;a href=https://sepia.ac-reims.fr/clg-vouziers/-joomla-/ target=_blank &gt;Pour en savoir plus&lt;/a&gt;');SEGPA_0080947L.addTo(SEGPA);</v>
      </c>
    </row>
    <row r="195" spans="1:21" x14ac:dyDescent="0.25">
      <c r="A195" t="s">
        <v>1794</v>
      </c>
      <c r="B195" t="s">
        <v>6</v>
      </c>
      <c r="C195" t="s">
        <v>166</v>
      </c>
      <c r="D195" t="s">
        <v>167</v>
      </c>
      <c r="E195" t="s">
        <v>1757</v>
      </c>
      <c r="F195" t="s">
        <v>1795</v>
      </c>
      <c r="G195" t="s">
        <v>1796</v>
      </c>
      <c r="H195" t="s">
        <v>978</v>
      </c>
      <c r="I195" t="s">
        <v>1121</v>
      </c>
      <c r="J195" s="5" t="s">
        <v>2087</v>
      </c>
      <c r="K195" t="s">
        <v>1122</v>
      </c>
      <c r="L195" t="s">
        <v>684</v>
      </c>
      <c r="M195" t="s">
        <v>685</v>
      </c>
      <c r="N195" t="s">
        <v>1797</v>
      </c>
      <c r="O195" t="s">
        <v>1124</v>
      </c>
      <c r="P195" t="s">
        <v>132</v>
      </c>
      <c r="Q195" t="s">
        <v>166</v>
      </c>
      <c r="R195" s="7" t="s">
        <v>2236</v>
      </c>
      <c r="U195" t="str">
        <f t="shared" ref="U195:U230" si="3">"var "&amp;E195&amp;"_"&amp;A195&amp;"=L.marker(["&amp;L195&amp;","&amp;M195&amp;"],{icon:icon_"&amp;E195&amp;R195&amp;E195&amp;"_"&amp;A195&amp;".bindPopup('&lt;p align=center&gt; &lt;font size=2&gt;&lt;b&gt;&lt;u&gt;"&amp;G195&amp;"&lt;/b&gt;&lt;/u&gt;&lt;br&gt;&lt;br&gt;&lt;font size=1&gt;"&amp;O195&amp;"&lt;br&gt;"&amp;P195&amp;"&lt;b&gt; "&amp;Q195&amp;"&lt;/b&gt;&lt;br&gt;"&amp;J195&amp;"&lt;br&gt;&lt;br&gt;&lt;br&gt;&lt;font size=2&gt;&lt;b&gt;&lt;u&gt;Action&lt;/u&gt;&lt;/b&gt; : ........................&lt;br&gt;&lt;br&gt;&lt;br&gt;&lt;b&gt;&lt;u&gt;Référent&lt;/u&gt;&lt;/b&gt; : ........................"&amp;"&lt;br&gt;&lt;br&gt;&lt;br&gt;&lt;INPUT TYPE=*button* VALUE=*envoyer un message électronique* *style=width:215px* onClick=*parent.location=\'mailto:"&amp;N195&amp;"\'*&gt;"&amp;"&lt;br&gt;&lt;br&gt;&lt;a href="&amp;K195&amp;" target=_blank &gt;Pour en savoir plus&lt;/a&gt;');"&amp;E195&amp;"_"&amp;A195&amp;".addTo("&amp;E195&amp;");"</f>
        <v>var SEGPA_0080903N=L.marker([49.736173,4.8576174],{icon:icon_SEGPA,bounceOnAdd: true, bounceOnAddOptions: {duration: 500, height: 100},bounceOnAddCallback: function() {console.log(*done*)}});SEGPA_0080903N.bindPopup('&lt;p align=center&gt; &lt;font size=2&gt;&lt;b&gt;&lt;u&gt;SEGPA ANNEXEE AU CLG PASTEUR&lt;/b&gt;&lt;/u&gt;&lt;br&gt;&lt;br&gt;&lt;font size=1&gt;3 RUE PASTEUR&lt;br&gt;08330&lt;b&gt; VRIGNE AUX BOIS&lt;/b&gt;&lt;br&gt;03.24.52.23.62&lt;br&gt;&lt;br&gt;&lt;br&gt;&lt;font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onClick=*parent.location=\'mailto:ce.0080903N@ac-reims.fr\'*&gt;&lt;br&gt;&lt;br&gt;&lt;a href=http://sepia.ac-reims.fr/clg-vrigne/-wp-/ target=_blank &gt;Pour en savoir plus&lt;/a&gt;');SEGPA_0080903N.addTo(SEGPA);</v>
      </c>
    </row>
    <row r="196" spans="1:21" x14ac:dyDescent="0.25">
      <c r="A196" t="s">
        <v>1798</v>
      </c>
      <c r="B196" t="s">
        <v>18</v>
      </c>
      <c r="C196" t="s">
        <v>169</v>
      </c>
      <c r="D196" t="s">
        <v>170</v>
      </c>
      <c r="E196" t="s">
        <v>1757</v>
      </c>
      <c r="F196" t="s">
        <v>1799</v>
      </c>
      <c r="G196" t="s">
        <v>2250</v>
      </c>
      <c r="H196" t="s">
        <v>21</v>
      </c>
      <c r="I196" t="s">
        <v>1125</v>
      </c>
      <c r="J196" s="5" t="s">
        <v>2088</v>
      </c>
      <c r="L196" t="s">
        <v>686</v>
      </c>
      <c r="M196" t="s">
        <v>687</v>
      </c>
      <c r="N196" t="s">
        <v>1800</v>
      </c>
      <c r="O196" t="s">
        <v>1127</v>
      </c>
      <c r="P196" t="s">
        <v>1128</v>
      </c>
      <c r="Q196" t="s">
        <v>2002</v>
      </c>
      <c r="R196" s="7" t="s">
        <v>2236</v>
      </c>
      <c r="U196" t="str">
        <f t="shared" si="3"/>
        <v>var SEGPA_0100899Y=L.marker([48.2224321,3.7423856],{icon:icon_SEGPA,bounceOnAdd: true, bounceOnAddOptions: {duration: 500, height: 100},bounceOnAddCallback: function() {console.log(*done*)}});SEGPA_0100899Y.bindPopup('&lt;p align=center&gt; &lt;font size=2&gt;&lt;b&gt;&lt;u&gt;SEGPA ANNEXEE AU CLG D\'OTHE ET VANNE&lt;/b&gt;&lt;/u&gt;&lt;br&gt;&lt;br&gt;&lt;font size=1&gt;8 RUE DE NERESHEIM&lt;br&gt;10160&lt;b&gt; AIX VILLEMAUR PALIS&lt;/b&gt;&lt;br&gt;03.25.46.71.03&lt;br&gt;&lt;br&gt;&lt;br&gt;&lt;font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onClick=*parent.location=\'mailto:ce.0100899Y@ac-reims.fr\'*&gt;&lt;br&gt;&lt;br&gt;&lt;a href= target=_blank &gt;Pour en savoir plus&lt;/a&gt;');SEGPA_0100899Y.addTo(SEGPA);</v>
      </c>
    </row>
    <row r="197" spans="1:21" x14ac:dyDescent="0.25">
      <c r="A197" t="s">
        <v>1801</v>
      </c>
      <c r="B197" t="s">
        <v>18</v>
      </c>
      <c r="C197" t="s">
        <v>19</v>
      </c>
      <c r="D197" t="s">
        <v>20</v>
      </c>
      <c r="E197" t="s">
        <v>1757</v>
      </c>
      <c r="F197" t="s">
        <v>1802</v>
      </c>
      <c r="G197" t="s">
        <v>1803</v>
      </c>
      <c r="H197" t="s">
        <v>21</v>
      </c>
      <c r="I197" t="s">
        <v>1130</v>
      </c>
      <c r="J197" s="5" t="s">
        <v>2089</v>
      </c>
      <c r="L197" t="s">
        <v>1951</v>
      </c>
      <c r="M197" t="s">
        <v>1952</v>
      </c>
      <c r="N197" t="s">
        <v>1804</v>
      </c>
      <c r="O197" t="s">
        <v>1133</v>
      </c>
      <c r="P197" t="s">
        <v>1134</v>
      </c>
      <c r="Q197" t="s">
        <v>2003</v>
      </c>
      <c r="R197" s="7" t="s">
        <v>2236</v>
      </c>
      <c r="U197" t="str">
        <f t="shared" si="3"/>
        <v>var SEGPA_0100900Z=L.marker([48.5362615,4.1492509],{icon:icon_SEGPA,bounceOnAdd: true, bounceOnAddOptions: {duration: 500, height: 100},bounceOnAddCallback: function() {console.log(*done*)}});SEGPA_0100900Z.bindPopup('&lt;p align=center&gt; &lt;font size=2&gt;&lt;b&gt;&lt;u&gt;SEGPA ANNEXEE AU CLG VOIE CHATELAINE&lt;/b&gt;&lt;/u&gt;&lt;br&gt;&lt;br&gt;&lt;font size=1&gt;13 RUE DE BRIENNE&lt;br&gt;10700&lt;b&gt; ARCIS SUR AUBE&lt;/b&gt;&lt;br&gt;03.25.37.85.52&lt;br&gt;&lt;br&gt;&lt;br&gt;&lt;font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onClick=*parent.location=\'mailto:ce.0100900Z@ac-reims.fr\'*&gt;&lt;br&gt;&lt;br&gt;&lt;a href= target=_blank &gt;Pour en savoir plus&lt;/a&gt;');SEGPA_0100900Z.addTo(SEGPA);</v>
      </c>
    </row>
    <row r="198" spans="1:21" x14ac:dyDescent="0.25">
      <c r="A198" t="s">
        <v>1805</v>
      </c>
      <c r="B198" t="s">
        <v>18</v>
      </c>
      <c r="C198" t="s">
        <v>55</v>
      </c>
      <c r="D198" t="s">
        <v>56</v>
      </c>
      <c r="E198" t="s">
        <v>1757</v>
      </c>
      <c r="F198" t="s">
        <v>1806</v>
      </c>
      <c r="G198" t="s">
        <v>1807</v>
      </c>
      <c r="H198" t="s">
        <v>21</v>
      </c>
      <c r="I198" t="s">
        <v>1136</v>
      </c>
      <c r="J198" s="5" t="s">
        <v>2090</v>
      </c>
      <c r="L198" t="s">
        <v>690</v>
      </c>
      <c r="M198" t="s">
        <v>691</v>
      </c>
      <c r="N198" t="s">
        <v>1808</v>
      </c>
      <c r="O198" t="s">
        <v>1138</v>
      </c>
      <c r="P198" t="s">
        <v>1139</v>
      </c>
      <c r="Q198" t="s">
        <v>2004</v>
      </c>
      <c r="R198" s="7" t="s">
        <v>2236</v>
      </c>
      <c r="U198" t="str">
        <f t="shared" si="3"/>
        <v>var SEGPA_0100903C=L.marker([48.2281029,4.7052908],{icon:icon_SEGPA,bounceOnAdd: true, bounceOnAddOptions: {duration: 500, height: 100},bounceOnAddCallback: function() {console.log(*done*)}});SEGPA_0100903C.bindPopup('&lt;p align=center&gt; &lt;font size=2&gt;&lt;b&gt;&lt;u&gt;SEGPA ANNEXEE AU CLG G.BACHELARD&lt;/b&gt;&lt;/u&gt;&lt;br&gt;&lt;br&gt;&lt;font size=1&gt;33 RUE GASTON BACHELARD&lt;br&gt;10200&lt;b&gt; BAR SUR AUBE&lt;/b&gt;&lt;br&gt;03.25.92.35.35&lt;br&gt;&lt;br&gt;&lt;br&gt;&lt;font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onClick=*parent.location=\'mailto:ce.0100903C@ac-reims.fr\'*&gt;&lt;br&gt;&lt;br&gt;&lt;a href= target=_blank &gt;Pour en savoir plus&lt;/a&gt;');SEGPA_0100903C.addTo(SEGPA);</v>
      </c>
    </row>
    <row r="199" spans="1:21" x14ac:dyDescent="0.25">
      <c r="A199" t="s">
        <v>1809</v>
      </c>
      <c r="B199" t="s">
        <v>18</v>
      </c>
      <c r="C199" t="s">
        <v>22</v>
      </c>
      <c r="D199" t="s">
        <v>23</v>
      </c>
      <c r="E199" t="s">
        <v>1757</v>
      </c>
      <c r="F199" t="s">
        <v>1810</v>
      </c>
      <c r="G199" t="s">
        <v>1811</v>
      </c>
      <c r="H199" t="s">
        <v>21</v>
      </c>
      <c r="I199" t="s">
        <v>1141</v>
      </c>
      <c r="J199" s="5" t="s">
        <v>2091</v>
      </c>
      <c r="K199" t="s">
        <v>1142</v>
      </c>
      <c r="L199" t="s">
        <v>694</v>
      </c>
      <c r="M199" t="s">
        <v>695</v>
      </c>
      <c r="N199" t="s">
        <v>1812</v>
      </c>
      <c r="O199" t="s">
        <v>1144</v>
      </c>
      <c r="P199" t="s">
        <v>187</v>
      </c>
      <c r="Q199" t="s">
        <v>2005</v>
      </c>
      <c r="R199" s="7" t="s">
        <v>2236</v>
      </c>
      <c r="U199" t="str">
        <f t="shared" si="3"/>
        <v>var SEGPA_0100823R=L.marker([48.1136357,4.3776963],{icon:icon_SEGPA,bounceOnAdd: true, bounceOnAddOptions: {duration: 500, height: 100},bounceOnAddCallback: function() {console.log(*done*)}});SEGPA_0100823R.bindPopup('&lt;p align=center&gt; &lt;font size=2&gt;&lt;b&gt;&lt;u&gt;SEGPA ANNEXEE AU CLG PAUL PORTIER&lt;/b&gt;&lt;/u&gt;&lt;br&gt;&lt;br&gt;&lt;font size=1&gt;2 RUE DU 14 JUILLET&lt;br&gt;10110&lt;b&gt; BAR SUR SEINE&lt;/b&gt;&lt;br&gt;03.25.29.80.13&lt;br&gt;&lt;br&gt;&lt;br&gt;&lt;font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onClick=*parent.location=\'mailto:ce.0100823R@ac-reims.fr\'*&gt;&lt;br&gt;&lt;br&gt;&lt;a href=http://www.college-paul-portier.fr target=_blank &gt;Pour en savoir plus&lt;/a&gt;');SEGPA_0100823R.addTo(SEGPA);</v>
      </c>
    </row>
    <row r="200" spans="1:21" x14ac:dyDescent="0.25">
      <c r="A200" t="s">
        <v>1813</v>
      </c>
      <c r="B200" t="s">
        <v>18</v>
      </c>
      <c r="C200" t="s">
        <v>25</v>
      </c>
      <c r="D200" t="s">
        <v>178</v>
      </c>
      <c r="E200" t="s">
        <v>1757</v>
      </c>
      <c r="F200" t="s">
        <v>1814</v>
      </c>
      <c r="G200" t="s">
        <v>1815</v>
      </c>
      <c r="H200" t="s">
        <v>21</v>
      </c>
      <c r="I200" t="s">
        <v>25</v>
      </c>
      <c r="J200" s="5" t="s">
        <v>2092</v>
      </c>
      <c r="K200" t="s">
        <v>1146</v>
      </c>
      <c r="L200" t="s">
        <v>696</v>
      </c>
      <c r="M200" t="s">
        <v>697</v>
      </c>
      <c r="N200" t="s">
        <v>1816</v>
      </c>
      <c r="O200" t="s">
        <v>1148</v>
      </c>
      <c r="P200" t="s">
        <v>213</v>
      </c>
      <c r="Q200" t="s">
        <v>25</v>
      </c>
      <c r="R200" s="7" t="s">
        <v>2236</v>
      </c>
      <c r="U200" t="str">
        <f t="shared" si="3"/>
        <v>var SEGPA_0100901A=L.marker([48.1911644,3.9907696],{icon:icon_SEGPA,bounceOnAdd: true, bounceOnAddOptions: {duration: 500, height: 100},bounceOnAddCallback: function() {console.log(*done*)}});SEGPA_0100901A.bindPopup('&lt;p align=center&gt; &lt;font size=2&gt;&lt;b&gt;&lt;u&gt;SEGPA ANNEXEE AU CLG MAX HUTIN&lt;/b&gt;&lt;/u&gt;&lt;br&gt;&lt;br&gt;&lt;font size=1&gt;40 RUE DU BOIS&lt;br&gt;10320&lt;b&gt; BOUILLY&lt;/b&gt;&lt;br&gt;03.25.40.20.14&lt;br&gt;&lt;br&gt;&lt;br&gt;&lt;font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onClick=*parent.location=\'mailto:ce.0100901A@ac-reims.fr\'*&gt;&lt;br&gt;&lt;br&gt;&lt;a href=http://sepia.ac-reims.fr/clg-bouilly/-spip-/ target=_blank &gt;Pour en savoir plus&lt;/a&gt;');SEGPA_0100901A.addTo(SEGPA);</v>
      </c>
    </row>
    <row r="201" spans="1:21" x14ac:dyDescent="0.25">
      <c r="A201" t="s">
        <v>1817</v>
      </c>
      <c r="B201" t="s">
        <v>18</v>
      </c>
      <c r="C201" t="s">
        <v>181</v>
      </c>
      <c r="D201" t="s">
        <v>183</v>
      </c>
      <c r="E201" t="s">
        <v>1757</v>
      </c>
      <c r="F201" t="s">
        <v>1818</v>
      </c>
      <c r="G201" t="s">
        <v>1819</v>
      </c>
      <c r="H201" t="s">
        <v>21</v>
      </c>
      <c r="I201" t="s">
        <v>1150</v>
      </c>
      <c r="J201" s="5" t="s">
        <v>2093</v>
      </c>
      <c r="K201" t="s">
        <v>1151</v>
      </c>
      <c r="L201" t="s">
        <v>698</v>
      </c>
      <c r="M201" t="s">
        <v>699</v>
      </c>
      <c r="N201" t="s">
        <v>1820</v>
      </c>
      <c r="O201" t="s">
        <v>1153</v>
      </c>
      <c r="P201" t="s">
        <v>1154</v>
      </c>
      <c r="Q201" t="s">
        <v>2006</v>
      </c>
      <c r="R201" s="7" t="s">
        <v>2236</v>
      </c>
      <c r="U201" t="str">
        <f t="shared" si="3"/>
        <v>var SEGPA_0100904D=L.marker([48.3854302,4.5251354],{icon:icon_SEGPA,bounceOnAdd: true, bounceOnAddOptions: {duration: 500, height: 100},bounceOnAddCallback: function() {console.log(*done*)}});SEGPA_0100904D.bindPopup('&lt;p align=center&gt; &lt;font size=2&gt;&lt;b&gt;&lt;u&gt;SEGPA ANNEXEE AU CLG JULIEN REGNIER&lt;/b&gt;&lt;/u&gt;&lt;br&gt;&lt;br&gt;&lt;font size=1&gt;13 RUE J REGNIER&lt;br&gt;10500&lt;b&gt; BRIENNE LE CHATEAU&lt;/b&gt;&lt;br&gt;03.25.92.82.01&lt;br&gt;&lt;br&gt;&lt;br&gt;&lt;font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onClick=*parent.location=\'mailto:ce.0100904D@ac-reims.fr\'*&gt;&lt;br&gt;&lt;br&gt;&lt;a href=xxi.ac-reims.fr/clg-brienne/ target=_blank &gt;Pour en savoir plus&lt;/a&gt;');SEGPA_0100904D.addTo(SEGPA);</v>
      </c>
    </row>
    <row r="202" spans="1:21" x14ac:dyDescent="0.25">
      <c r="A202" t="s">
        <v>1821</v>
      </c>
      <c r="B202" t="s">
        <v>18</v>
      </c>
      <c r="C202" t="s">
        <v>192</v>
      </c>
      <c r="D202" t="s">
        <v>194</v>
      </c>
      <c r="E202" t="s">
        <v>1757</v>
      </c>
      <c r="F202" t="s">
        <v>1822</v>
      </c>
      <c r="G202" t="s">
        <v>1823</v>
      </c>
      <c r="H202" t="s">
        <v>21</v>
      </c>
      <c r="I202" t="s">
        <v>21</v>
      </c>
      <c r="J202" s="5" t="s">
        <v>2233</v>
      </c>
      <c r="L202" t="s">
        <v>1953</v>
      </c>
      <c r="M202" t="s">
        <v>1954</v>
      </c>
      <c r="N202" t="s">
        <v>1824</v>
      </c>
      <c r="O202" t="s">
        <v>1170</v>
      </c>
      <c r="P202" t="s">
        <v>1171</v>
      </c>
      <c r="Q202" t="s">
        <v>2008</v>
      </c>
      <c r="R202" s="7" t="s">
        <v>2236</v>
      </c>
      <c r="U202" t="str">
        <f t="shared" si="3"/>
        <v>var SEGPA_0100784Y=L.marker([48.3050595,4.0327948],{icon:icon_SEGPA,bounceOnAdd: true, bounceOnAddOptions: {duration: 500, height: 100},bounceOnAddCallback: function() {console.log(*done*)}});SEGPA_0100784Y.bindPopup('&lt;p align=center&gt; &lt;font size=2&gt;&lt;b&gt;&lt;u&gt;SEGPA ANNEXEE AU CLG P.BROSSOLETTE&lt;/b&gt;&lt;/u&gt;&lt;br&gt;&lt;br&gt;&lt;font size=1&gt;116 RUE DU GENERAL SARRAIL&lt;br&gt;10601&lt;b&gt; LA CHAPELLE ST LUC CEDEX&lt;/b&gt;&lt;br&gt;03.25.79.40.98&lt;br&gt;&lt;br&gt;&lt;br&gt;&lt;font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onClick=*parent.location=\'mailto:ce.0100784Y@ac-reims.fr\'*&gt;&lt;br&gt;&lt;br&gt;&lt;a href= target=_blank &gt;Pour en savoir plus&lt;/a&gt;');SEGPA_0100784Y.addTo(SEGPA);</v>
      </c>
    </row>
    <row r="203" spans="1:21" x14ac:dyDescent="0.25">
      <c r="A203" t="s">
        <v>1825</v>
      </c>
      <c r="B203" t="s">
        <v>18</v>
      </c>
      <c r="C203" t="s">
        <v>210</v>
      </c>
      <c r="D203" t="s">
        <v>211</v>
      </c>
      <c r="E203" t="s">
        <v>1757</v>
      </c>
      <c r="F203" t="s">
        <v>1826</v>
      </c>
      <c r="G203" t="s">
        <v>1827</v>
      </c>
      <c r="H203" t="s">
        <v>21</v>
      </c>
      <c r="I203" t="s">
        <v>21</v>
      </c>
      <c r="J203" s="5" t="s">
        <v>2103</v>
      </c>
      <c r="K203" t="s">
        <v>1828</v>
      </c>
      <c r="L203" t="s">
        <v>718</v>
      </c>
      <c r="M203" t="s">
        <v>719</v>
      </c>
      <c r="N203" t="s">
        <v>1829</v>
      </c>
      <c r="O203" t="s">
        <v>1197</v>
      </c>
      <c r="P203" t="s">
        <v>190</v>
      </c>
      <c r="Q203" t="s">
        <v>2013</v>
      </c>
      <c r="R203" s="7" t="s">
        <v>2236</v>
      </c>
      <c r="U203" t="str">
        <f t="shared" si="3"/>
        <v>var SEGPA_0101032T=L.marker([48.3243182,4.095716],{icon:icon_SEGPA,bounceOnAdd: true, bounceOnAddOptions: {duration: 500, height: 100},bounceOnAddCallback: function() {console.log(*done*)}});SEGPA_0101032T.bindPopup('&lt;p align=center&gt; &lt;font size=2&gt;&lt;b&gt;&lt;u&gt;SEGPA ANNEXEE AU CLG EUREKA&lt;/b&gt;&lt;/u&gt;&lt;br&gt;&lt;br&gt;&lt;font size=1&gt;50 RUE ANATOLE FRANCE&lt;br&gt;10153&lt;b&gt; PONT STE MARIE CEDEX&lt;/b&gt;&lt;br&gt;03.25.76.47.00&lt;br&gt;&lt;br&gt;&lt;br&gt;&lt;font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onClick=*parent.location=\'mailto:ce.0101032T@ac-reims.fr\'*&gt;&lt;br&gt;&lt;br&gt;&lt;a href=http://xxi.ac-reims.fr/clg-eureka/ target=_blank &gt;Pour en savoir plus&lt;/a&gt;');SEGPA_0101032T.addTo(SEGPA);</v>
      </c>
    </row>
    <row r="204" spans="1:21" x14ac:dyDescent="0.25">
      <c r="A204" t="s">
        <v>1830</v>
      </c>
      <c r="B204" t="s">
        <v>18</v>
      </c>
      <c r="C204" t="s">
        <v>59</v>
      </c>
      <c r="D204" t="s">
        <v>60</v>
      </c>
      <c r="E204" t="s">
        <v>1757</v>
      </c>
      <c r="F204" t="s">
        <v>1831</v>
      </c>
      <c r="G204" t="s">
        <v>1832</v>
      </c>
      <c r="H204" t="s">
        <v>1177</v>
      </c>
      <c r="I204" t="s">
        <v>1199</v>
      </c>
      <c r="J204" s="5" t="s">
        <v>2105</v>
      </c>
      <c r="K204" t="s">
        <v>1204</v>
      </c>
      <c r="L204" t="s">
        <v>726</v>
      </c>
      <c r="M204" t="s">
        <v>727</v>
      </c>
      <c r="N204" t="s">
        <v>1833</v>
      </c>
      <c r="O204" t="s">
        <v>1206</v>
      </c>
      <c r="P204" t="s">
        <v>1207</v>
      </c>
      <c r="Q204" t="s">
        <v>2015</v>
      </c>
      <c r="R204" s="7" t="s">
        <v>2236</v>
      </c>
      <c r="U204" t="str">
        <f t="shared" si="3"/>
        <v>var SEGPA_0100808Z=L.marker([48.5173628,3.7172354],{icon:icon_SEGPA,bounceOnAdd: true, bounceOnAddOptions: {duration: 500, height: 100},bounceOnAddCallback: function() {console.log(*done*)}});SEGPA_0100808Z.bindPopup('&lt;p align=center&gt; &lt;font size=2&gt;&lt;b&gt;&lt;u&gt;SEGPA ANNEXEE AU CLG NOYER MARCHAND&lt;/b&gt;&lt;/u&gt;&lt;br&gt;&lt;br&gt;&lt;font size=1&gt;2 ALLÉE MONTESQUIEU&lt;br&gt;10103&lt;b&gt; ROMILLY SUR SEINE CEDEX&lt;/b&gt;&lt;br&gt;03.25.39.36.10&lt;br&gt;&lt;br&gt;&lt;br&gt;&lt;font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onClick=*parent.location=\'mailto:ce.0100808Z@ac-reims.fr\'*&gt;&lt;br&gt;&lt;br&gt;&lt;a href=https://sepia.ac-reims.fr/clg-marchand/-spip-/ target=_blank &gt;Pour en savoir plus&lt;/a&gt;');SEGPA_0100808Z.addTo(SEGPA);</v>
      </c>
    </row>
    <row r="205" spans="1:21" x14ac:dyDescent="0.25">
      <c r="A205" t="s">
        <v>1834</v>
      </c>
      <c r="B205" t="s">
        <v>18</v>
      </c>
      <c r="C205" t="s">
        <v>218</v>
      </c>
      <c r="D205" t="s">
        <v>220</v>
      </c>
      <c r="E205" t="s">
        <v>1757</v>
      </c>
      <c r="F205" t="s">
        <v>1835</v>
      </c>
      <c r="G205" t="s">
        <v>1836</v>
      </c>
      <c r="H205" t="s">
        <v>21</v>
      </c>
      <c r="I205" t="s">
        <v>21</v>
      </c>
      <c r="J205" s="5" t="s">
        <v>2234</v>
      </c>
      <c r="L205" t="s">
        <v>728</v>
      </c>
      <c r="M205" t="s">
        <v>729</v>
      </c>
      <c r="N205" t="s">
        <v>1837</v>
      </c>
      <c r="O205" t="s">
        <v>1210</v>
      </c>
      <c r="P205" t="s">
        <v>1211</v>
      </c>
      <c r="Q205" t="s">
        <v>2016</v>
      </c>
      <c r="R205" s="7" t="s">
        <v>2236</v>
      </c>
      <c r="U205" t="str">
        <f t="shared" si="3"/>
        <v>var SEGPA_0100946Z=L.marker([48.2838664,3.7243004],{icon:icon_SEGPA,bounceOnAdd: true, bounceOnAddOptions: {duration: 500, height: 100},bounceOnAddCallback: function() {console.log(*done*)}});SEGPA_0100946Z.bindPopup('&lt;p align=center&gt; &lt;font size=2&gt;&lt;b&gt;&lt;u&gt;SEGPA ANNEXEE AU CLG LA VILLENEUVE&lt;/b&gt;&lt;/u&gt;&lt;br&gt;&lt;br&gt;&lt;font size=1&gt;3 AVENUE CHARLES DE REFUGE&lt;br&gt;10431&lt;b&gt; TROYES CEDEX&lt;/b&gt;&lt;br&gt;03.25.49.36.97&lt;br&gt;&lt;br&gt;&lt;br&gt;&lt;font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onClick=*parent.location=\'mailto:ce.0100946Z@ac-reims.fr\'*&gt;&lt;br&gt;&lt;br&gt;&lt;a href= target=_blank &gt;Pour en savoir plus&lt;/a&gt;');SEGPA_0100946Z.addTo(SEGPA);</v>
      </c>
    </row>
    <row r="206" spans="1:21" x14ac:dyDescent="0.25">
      <c r="A206" t="s">
        <v>1838</v>
      </c>
      <c r="B206" t="s">
        <v>18</v>
      </c>
      <c r="C206" t="s">
        <v>21</v>
      </c>
      <c r="D206" t="s">
        <v>48</v>
      </c>
      <c r="E206" t="s">
        <v>1757</v>
      </c>
      <c r="F206" t="s">
        <v>1839</v>
      </c>
      <c r="G206" t="s">
        <v>1840</v>
      </c>
      <c r="H206" t="s">
        <v>21</v>
      </c>
      <c r="I206" t="s">
        <v>21</v>
      </c>
      <c r="J206" s="5" t="s">
        <v>2110</v>
      </c>
      <c r="K206" t="s">
        <v>1226</v>
      </c>
      <c r="L206" t="s">
        <v>744</v>
      </c>
      <c r="M206" t="s">
        <v>745</v>
      </c>
      <c r="N206" t="s">
        <v>1841</v>
      </c>
      <c r="O206" t="s">
        <v>1228</v>
      </c>
      <c r="P206" t="s">
        <v>1229</v>
      </c>
      <c r="Q206" t="s">
        <v>21</v>
      </c>
      <c r="R206" s="7" t="s">
        <v>2236</v>
      </c>
      <c r="U206" t="str">
        <f t="shared" si="3"/>
        <v>var SEGPA_0100668X=L.marker([48.2720099,4.0759401],{icon:icon_SEGPA,bounceOnAdd: true, bounceOnAddOptions: {duration: 500, height: 100},bounceOnAddCallback: function() {console.log(*done*)}});SEGPA_0100668X.bindPopup('&lt;p align=center&gt; &lt;font size=2&gt;&lt;b&gt;&lt;u&gt;SEGPA ANNEXEE AU CLG MARIE CURIE&lt;/b&gt;&lt;/u&gt;&lt;br&gt;&lt;br&gt;&lt;font size=1&gt;4 RUE MARIE CURIE&lt;br&gt;10000&lt;b&gt; TROYES&lt;/b&gt;&lt;br&gt;03.25.82.33.54&lt;br&gt;&lt;br&gt;&lt;br&gt;&lt;font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onClick=*parent.location=\'mailto:ce.0100668X@ac-reims.fr\'*&gt;&lt;br&gt;&lt;br&gt;&lt;a href=http://sepia.ac-reims.fr/clg-curie/-joomla-/ target=_blank &gt;Pour en savoir plus&lt;/a&gt;');SEGPA_0100668X.addTo(SEGPA);</v>
      </c>
    </row>
    <row r="207" spans="1:21" x14ac:dyDescent="0.25">
      <c r="A207" t="s">
        <v>1842</v>
      </c>
      <c r="B207" t="s">
        <v>26</v>
      </c>
      <c r="C207" t="s">
        <v>240</v>
      </c>
      <c r="D207" t="s">
        <v>245</v>
      </c>
      <c r="E207" t="s">
        <v>1757</v>
      </c>
      <c r="F207" t="s">
        <v>1843</v>
      </c>
      <c r="G207" t="s">
        <v>1844</v>
      </c>
      <c r="H207" t="s">
        <v>30</v>
      </c>
      <c r="I207" t="s">
        <v>240</v>
      </c>
      <c r="J207" s="5" t="s">
        <v>2116</v>
      </c>
      <c r="L207" t="s">
        <v>760</v>
      </c>
      <c r="M207" t="s">
        <v>761</v>
      </c>
      <c r="N207" t="s">
        <v>1845</v>
      </c>
      <c r="O207" t="s">
        <v>1255</v>
      </c>
      <c r="P207" t="s">
        <v>1256</v>
      </c>
      <c r="Q207" t="s">
        <v>240</v>
      </c>
      <c r="R207" s="7" t="s">
        <v>2236</v>
      </c>
      <c r="U207" t="str">
        <f t="shared" si="3"/>
        <v>var SEGPA_0511664G=L.marker([49.3608132,4.167485],{icon:icon_SEGPA,bounceOnAdd: true, bounceOnAddOptions: {duration: 500, height: 100},bounceOnAddCallback: function() {console.log(*done*)}});SEGPA_0511664G.bindPopup('&lt;p align=center&gt; &lt;font size=2&gt;&lt;b&gt;&lt;u&gt;SEGPA ANNEXEE AU CLG GEORGES CHARPAK&lt;/b&gt;&lt;/u&gt;&lt;br&gt;&lt;br&gt;&lt;font size=1&gt;ESPLANADE JEAN MONNET&lt;br&gt;51110&lt;b&gt; BAZANCOURT&lt;/b&gt;&lt;br&gt;03.26.03.32.12&lt;br&gt;&lt;br&gt;&lt;br&gt;&lt;font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onClick=*parent.location=\'mailto:ce.0511664G@ac-reims.fr\'*&gt;&lt;br&gt;&lt;br&gt;&lt;a href= target=_blank &gt;Pour en savoir plus&lt;/a&gt;');SEGPA_0511664G.addTo(SEGPA);</v>
      </c>
    </row>
    <row r="208" spans="1:21" x14ac:dyDescent="0.25">
      <c r="A208" t="s">
        <v>1846</v>
      </c>
      <c r="B208" t="s">
        <v>26</v>
      </c>
      <c r="C208" t="s">
        <v>264</v>
      </c>
      <c r="D208" t="s">
        <v>270</v>
      </c>
      <c r="E208" t="s">
        <v>1757</v>
      </c>
      <c r="F208" t="s">
        <v>1847</v>
      </c>
      <c r="G208" t="s">
        <v>1848</v>
      </c>
      <c r="H208" t="s">
        <v>29</v>
      </c>
      <c r="I208" t="s">
        <v>264</v>
      </c>
      <c r="J208" s="5" t="s">
        <v>2121</v>
      </c>
      <c r="K208" t="s">
        <v>1280</v>
      </c>
      <c r="L208" t="s">
        <v>1955</v>
      </c>
      <c r="M208" t="s">
        <v>1956</v>
      </c>
      <c r="N208" t="s">
        <v>1849</v>
      </c>
      <c r="O208" t="s">
        <v>1282</v>
      </c>
      <c r="P208" t="s">
        <v>1283</v>
      </c>
      <c r="Q208" t="s">
        <v>264</v>
      </c>
      <c r="R208" s="7" t="s">
        <v>2236</v>
      </c>
      <c r="U208" t="str">
        <f t="shared" si="3"/>
        <v>var SEGPA_0511667K=L.marker([49.0707198,3.6374314],{icon:icon_SEGPA,bounceOnAdd: true, bounceOnAddOptions: {duration: 500, height: 100},bounceOnAddCallback: function() {console.log(*done*)}});SEGPA_0511667K.bindPopup('&lt;p align=center&gt; &lt;font size=2&gt;&lt;b&gt;&lt;u&gt;SEGPA ANNEXEE AU CLG NICOLAS LEDOUX&lt;/b&gt;&lt;/u&gt;&lt;br&gt;&lt;br&gt;&lt;font size=1&gt;45 RUE DU FAUBOURG DE CHAVENAY&lt;br&gt;51700&lt;b&gt; DORMANS&lt;/b&gt;&lt;br&gt;03.26.58.21.99&lt;br&gt;&lt;br&gt;&lt;br&gt;&lt;font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onClick=*parent.location=\'mailto:ce.0511667K@ac-reims.fr\'*&gt;&lt;br&gt;&lt;br&gt;&lt;a href=http://sepia.ac-reims.fr/clg-dormans/-spip-/ target=_blank &gt;Pour en savoir plus&lt;/a&gt;');SEGPA_0511667K.addTo(SEGPA);</v>
      </c>
    </row>
    <row r="209" spans="1:21" x14ac:dyDescent="0.25">
      <c r="A209" t="s">
        <v>1850</v>
      </c>
      <c r="B209" t="s">
        <v>26</v>
      </c>
      <c r="C209" t="s">
        <v>29</v>
      </c>
      <c r="D209" t="s">
        <v>45</v>
      </c>
      <c r="E209" t="s">
        <v>1757</v>
      </c>
      <c r="F209" t="s">
        <v>1851</v>
      </c>
      <c r="G209" t="s">
        <v>1852</v>
      </c>
      <c r="H209" t="s">
        <v>29</v>
      </c>
      <c r="I209" t="s">
        <v>29</v>
      </c>
      <c r="J209" s="5" t="s">
        <v>2123</v>
      </c>
      <c r="K209" t="s">
        <v>1289</v>
      </c>
      <c r="L209" t="s">
        <v>1957</v>
      </c>
      <c r="M209" t="s">
        <v>1958</v>
      </c>
      <c r="N209" t="s">
        <v>1853</v>
      </c>
      <c r="O209" t="s">
        <v>1291</v>
      </c>
      <c r="P209" t="s">
        <v>1292</v>
      </c>
      <c r="Q209" t="s">
        <v>2021</v>
      </c>
      <c r="R209" s="7" t="s">
        <v>2236</v>
      </c>
      <c r="U209" t="str">
        <f t="shared" si="3"/>
        <v>var SEGPA_0511195X=L.marker([49.0543235,3.9500322],{icon:icon_SEGPA,bounceOnAdd: true, bounceOnAddOptions: {duration: 500, height: 100},bounceOnAddCallback: function() {console.log(*done*)}});SEGPA_0511195X.bindPopup('&lt;p align=center&gt; &lt;font size=2&gt;&lt;b&gt;&lt;u&gt;SEGPA ANNEXEE AU CLG COTE LEGRIS&lt;/b&gt;&lt;/u&gt;&lt;br&gt;&lt;br&gt;&lt;font size=1&gt;9 AVENUE DE MARDEUIL&lt;br&gt;51331&lt;b&gt; EPERNAY CEDEX&lt;/b&gt;&lt;br&gt;03.26.51.16.24&lt;br&gt;&lt;br&gt;&lt;br&gt;&lt;font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onClick=*parent.location=\'mailto:ce.0511195X@ac-reims.fr\'*&gt;&lt;br&gt;&lt;br&gt;&lt;a href=www.clg-cote-legris.ac-reims.fr target=_blank &gt;Pour en savoir plus&lt;/a&gt;');SEGPA_0511195X.addTo(SEGPA);</v>
      </c>
    </row>
    <row r="210" spans="1:21" x14ac:dyDescent="0.25">
      <c r="A210" t="s">
        <v>1854</v>
      </c>
      <c r="B210" t="s">
        <v>26</v>
      </c>
      <c r="C210" t="s">
        <v>29</v>
      </c>
      <c r="D210" t="s">
        <v>45</v>
      </c>
      <c r="E210" t="s">
        <v>1757</v>
      </c>
      <c r="F210" t="s">
        <v>1855</v>
      </c>
      <c r="G210" t="s">
        <v>1856</v>
      </c>
      <c r="H210" t="s">
        <v>29</v>
      </c>
      <c r="I210" t="s">
        <v>29</v>
      </c>
      <c r="J210" s="5" t="s">
        <v>2124</v>
      </c>
      <c r="K210" t="s">
        <v>1294</v>
      </c>
      <c r="L210" t="s">
        <v>1959</v>
      </c>
      <c r="M210" t="s">
        <v>1960</v>
      </c>
      <c r="N210" t="s">
        <v>1857</v>
      </c>
      <c r="O210" t="s">
        <v>1296</v>
      </c>
      <c r="P210" t="s">
        <v>1287</v>
      </c>
      <c r="Q210" t="s">
        <v>29</v>
      </c>
      <c r="R210" s="7" t="s">
        <v>2236</v>
      </c>
      <c r="U210" t="str">
        <f t="shared" si="3"/>
        <v>var SEGPA_0511328S=L.marker([49.0263585,3.9582571],{icon:icon_SEGPA,bounceOnAdd: true, bounceOnAddOptions: {duration: 500, height: 100},bounceOnAddCallback: function() {console.log(*done*)}});SEGPA_0511328S.bindPopup('&lt;p align=center&gt; &lt;font size=2&gt;&lt;b&gt;&lt;u&gt;SEGPA ANNEXEE AU CLG TERRES ROUGES&lt;/b&gt;&lt;/u&gt;&lt;br&gt;&lt;br&gt;&lt;font size=1&gt;AVENUE DU GENERAL MARGUERITTE&lt;br&gt;51200&lt;b&gt; EPERNAY&lt;/b&gt;&lt;br&gt;03.26.54.20.40&lt;br&gt;&lt;br&gt;&lt;br&gt;&lt;font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onClick=*parent.location=\'mailto:ce.0511328S@ac-reims.fr\'*&gt;&lt;br&gt;&lt;br&gt;&lt;a href=http://sepia.ac-reims.fr/clg.terres.rouges/-wp-/ target=_blank &gt;Pour en savoir plus&lt;/a&gt;');SEGPA_0511328S.addTo(SEGPA);</v>
      </c>
    </row>
    <row r="211" spans="1:21" x14ac:dyDescent="0.25">
      <c r="A211" t="s">
        <v>1858</v>
      </c>
      <c r="B211" t="s">
        <v>26</v>
      </c>
      <c r="C211" t="s">
        <v>278</v>
      </c>
      <c r="D211" t="s">
        <v>279</v>
      </c>
      <c r="E211" t="s">
        <v>1757</v>
      </c>
      <c r="F211" t="s">
        <v>1859</v>
      </c>
      <c r="G211" t="s">
        <v>1860</v>
      </c>
      <c r="H211" t="s">
        <v>1258</v>
      </c>
      <c r="I211" t="s">
        <v>1259</v>
      </c>
      <c r="J211" s="5" t="s">
        <v>2126</v>
      </c>
      <c r="K211" t="s">
        <v>1861</v>
      </c>
      <c r="L211" t="s">
        <v>1961</v>
      </c>
      <c r="M211" t="s">
        <v>1962</v>
      </c>
      <c r="N211" t="s">
        <v>1862</v>
      </c>
      <c r="O211" t="s">
        <v>1304</v>
      </c>
      <c r="P211" t="s">
        <v>1305</v>
      </c>
      <c r="Q211" t="s">
        <v>278</v>
      </c>
      <c r="R211" s="7" t="s">
        <v>2236</v>
      </c>
      <c r="U211" t="str">
        <f t="shared" si="3"/>
        <v>var SEGPA_0511473Z=L.marker([48.9523784,4.3239398],{icon:icon_SEGPA,bounceOnAdd: true, bounceOnAddOptions: {duration: 500, height: 100},bounceOnAddCallback: function() {console.log(*done*)}});SEGPA_0511473Z.bindPopup('&lt;p align=center&gt; &lt;font size=2&gt;&lt;b&gt;&lt;u&gt;SEGPA ANNEXEE AU CLG LOUIS GRIGNON&lt;/b&gt;&lt;/u&gt;&lt;br&gt;&lt;br&gt;&lt;font size=1&gt;2 RUE LOUIS GRIGNON&lt;br&gt;51510&lt;b&gt; FAGNIERES&lt;/b&gt;&lt;br&gt;03.26.64.51.97&lt;br&gt;&lt;br&gt;&lt;br&gt;&lt;font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onClick=*parent.location=\'mailto:ce.0511473Z@ac-reims.fr\'*&gt;&lt;br&gt;&lt;br&gt;&lt;a href=www.collegelouisgrignon.fr target=_blank &gt;Pour en savoir plus&lt;/a&gt;');SEGPA_0511473Z.addTo(SEGPA);</v>
      </c>
    </row>
    <row r="212" spans="1:21" x14ac:dyDescent="0.25">
      <c r="A212" t="s">
        <v>1863</v>
      </c>
      <c r="B212" t="s">
        <v>26</v>
      </c>
      <c r="C212" t="s">
        <v>250</v>
      </c>
      <c r="D212" t="s">
        <v>284</v>
      </c>
      <c r="E212" t="s">
        <v>1757</v>
      </c>
      <c r="F212" t="s">
        <v>1864</v>
      </c>
      <c r="G212" t="s">
        <v>1865</v>
      </c>
      <c r="H212" t="s">
        <v>30</v>
      </c>
      <c r="I212" t="s">
        <v>250</v>
      </c>
      <c r="J212" s="5" t="s">
        <v>2128</v>
      </c>
      <c r="K212" t="s">
        <v>1312</v>
      </c>
      <c r="L212" t="s">
        <v>792</v>
      </c>
      <c r="M212" t="s">
        <v>793</v>
      </c>
      <c r="N212" t="s">
        <v>1866</v>
      </c>
      <c r="O212" t="s">
        <v>1314</v>
      </c>
      <c r="P212" t="s">
        <v>1315</v>
      </c>
      <c r="Q212" t="s">
        <v>250</v>
      </c>
      <c r="R212" s="7" t="s">
        <v>2236</v>
      </c>
      <c r="U212" t="str">
        <f t="shared" si="3"/>
        <v>var SEGPA_0511665H=L.marker([49.3042634,3.6959709],{icon:icon_SEGPA,bounceOnAdd: true, bounceOnAddOptions: {duration: 500, height: 100},bounceOnAddCallback: function() {console.log(*done*)}});SEGPA_0511665H.bindPopup('&lt;p align=center&gt; &lt;font size=2&gt;&lt;b&gt;&lt;u&gt;SEGPA ANNEXEE AU CLG TH DE CHAMPAGNE&lt;/b&gt;&lt;/u&gt;&lt;br&gt;&lt;br&gt;&lt;font size=1&gt;16 AVENUE DU BOIS DES AMOURETTES&lt;br&gt;51170&lt;b&gt; FISMES&lt;/b&gt;&lt;br&gt;03.26.48.16.52&lt;br&gt;&lt;br&gt;&lt;br&gt;&lt;font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onClick=*parent.location=\'mailto:ce.0511665H@ac-reims.fr\'*&gt;&lt;br&gt;&lt;br&gt;&lt;a href=http://sepia.ac-reims.fr/clg-de-champagne/-spip-/ target=_blank &gt;Pour en savoir plus&lt;/a&gt;');SEGPA_0511665H.addTo(SEGPA);</v>
      </c>
    </row>
    <row r="213" spans="1:21" x14ac:dyDescent="0.25">
      <c r="A213" t="s">
        <v>1867</v>
      </c>
      <c r="B213" t="s">
        <v>26</v>
      </c>
      <c r="C213" t="s">
        <v>301</v>
      </c>
      <c r="D213" t="s">
        <v>303</v>
      </c>
      <c r="E213" t="s">
        <v>1757</v>
      </c>
      <c r="F213" t="s">
        <v>1868</v>
      </c>
      <c r="G213" t="s">
        <v>1869</v>
      </c>
      <c r="H213" t="s">
        <v>1258</v>
      </c>
      <c r="I213" t="s">
        <v>1338</v>
      </c>
      <c r="J213" s="5" t="s">
        <v>2134</v>
      </c>
      <c r="L213" t="s">
        <v>1963</v>
      </c>
      <c r="M213" t="s">
        <v>1964</v>
      </c>
      <c r="N213" t="s">
        <v>1870</v>
      </c>
      <c r="O213" t="s">
        <v>1340</v>
      </c>
      <c r="P213" t="s">
        <v>1341</v>
      </c>
      <c r="Q213" t="s">
        <v>2025</v>
      </c>
      <c r="R213" s="7" t="s">
        <v>2236</v>
      </c>
      <c r="U213" t="str">
        <f t="shared" si="3"/>
        <v>var SEGPA_0511671P=L.marker([49.1375695,4.3615334],{icon:icon_SEGPA,bounceOnAdd: true, bounceOnAddOptions: {duration: 500, height: 100},bounceOnAddCallback: function() {console.log(*done*)}});SEGPA_0511671P.bindPopup('&lt;p align=center&gt; &lt;font size=2&gt;&lt;b&gt;&lt;u&gt;SEGPA ANNEXEE AU CLG H.GUILLAUMET&lt;/b&gt;&lt;/u&gt;&lt;br&gt;&lt;br&gt;&lt;font size=1&gt;20 RUE SAINT EXUPERY&lt;br&gt;51400&lt;b&gt; MOURMELON LE GRAND&lt;/b&gt;&lt;br&gt;03.26.66.12.65&lt;br&gt;&lt;br&gt;&lt;br&gt;&lt;font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onClick=*parent.location=\'mailto:ce.0511671P@ac-reims.fr\'*&gt;&lt;br&gt;&lt;br&gt;&lt;a href= target=_blank &gt;Pour en savoir plus&lt;/a&gt;');SEGPA_0511671P.addTo(SEGPA);</v>
      </c>
    </row>
    <row r="214" spans="1:21" x14ac:dyDescent="0.25">
      <c r="A214" t="s">
        <v>1871</v>
      </c>
      <c r="B214" t="s">
        <v>26</v>
      </c>
      <c r="C214" t="s">
        <v>30</v>
      </c>
      <c r="D214" t="s">
        <v>49</v>
      </c>
      <c r="E214" t="s">
        <v>1757</v>
      </c>
      <c r="F214" t="s">
        <v>1872</v>
      </c>
      <c r="G214" t="s">
        <v>1873</v>
      </c>
      <c r="H214" t="s">
        <v>30</v>
      </c>
      <c r="I214" t="s">
        <v>30</v>
      </c>
      <c r="J214" s="5" t="s">
        <v>2141</v>
      </c>
      <c r="L214" t="s">
        <v>1965</v>
      </c>
      <c r="M214" t="s">
        <v>1966</v>
      </c>
      <c r="N214" t="s">
        <v>1874</v>
      </c>
      <c r="O214" t="s">
        <v>1369</v>
      </c>
      <c r="P214" t="s">
        <v>1356</v>
      </c>
      <c r="Q214" t="s">
        <v>30</v>
      </c>
      <c r="R214" s="7" t="s">
        <v>2236</v>
      </c>
      <c r="U214" t="str">
        <f t="shared" si="3"/>
        <v>var SEGPA_0511215U=L.marker([49.276373,4.0090997],{icon:icon_SEGPA,bounceOnAdd: true, bounceOnAddOptions: {duration: 500, height: 100},bounceOnAddCallback: function() {console.log(*done*)}});SEGPA_0511215U.bindPopup('&lt;p align=center&gt; &lt;font size=2&gt;&lt;b&gt;&lt;u&gt;SEGPA ANNEXEE AU CLG TROIS FONTAINES&lt;/b&gt;&lt;/u&gt;&lt;br&gt;&lt;br&gt;&lt;font size=1&gt;247 RUE PAUL VAILLANT COUTURIER&lt;br&gt;51100&lt;b&gt; REIMS&lt;/b&gt;&lt;br&gt;03.26.09.01.50&lt;br&gt;&lt;br&gt;&lt;br&gt;&lt;font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onClick=*parent.location=\'mailto:ce.0511215U@ac-reims.fr\'*&gt;&lt;br&gt;&lt;br&gt;&lt;a href= target=_blank &gt;Pour en savoir plus&lt;/a&gt;');SEGPA_0511215U.addTo(SEGPA);</v>
      </c>
    </row>
    <row r="215" spans="1:21" x14ac:dyDescent="0.25">
      <c r="A215" t="s">
        <v>1875</v>
      </c>
      <c r="B215" t="s">
        <v>26</v>
      </c>
      <c r="C215" t="s">
        <v>30</v>
      </c>
      <c r="D215" t="s">
        <v>49</v>
      </c>
      <c r="E215" t="s">
        <v>1757</v>
      </c>
      <c r="F215" t="s">
        <v>1876</v>
      </c>
      <c r="G215" t="s">
        <v>1877</v>
      </c>
      <c r="H215" t="s">
        <v>30</v>
      </c>
      <c r="I215" t="s">
        <v>30</v>
      </c>
      <c r="J215" s="5" t="s">
        <v>2139</v>
      </c>
      <c r="K215" t="s">
        <v>1361</v>
      </c>
      <c r="L215" t="s">
        <v>1967</v>
      </c>
      <c r="M215" t="s">
        <v>1968</v>
      </c>
      <c r="N215" t="s">
        <v>1878</v>
      </c>
      <c r="O215" t="s">
        <v>1363</v>
      </c>
      <c r="P215" t="s">
        <v>1356</v>
      </c>
      <c r="Q215" t="s">
        <v>30</v>
      </c>
      <c r="R215" s="7" t="s">
        <v>2236</v>
      </c>
      <c r="U215" t="str">
        <f t="shared" si="3"/>
        <v>var SEGPA_0511247D=L.marker([49.2268476,4.0425126],{icon:icon_SEGPA,bounceOnAdd: true, bounceOnAddOptions: {duration: 500, height: 100},bounceOnAddCallback: function() {console.log(*done*)}});SEGPA_0511247D.bindPopup('&lt;p align=center&gt; &lt;font size=2&gt;&lt;b&gt;&lt;u&gt;SEGPA ANNEXEE AU CLG PAUL FORT&lt;/b&gt;&lt;/u&gt;&lt;br&gt;&lt;br&gt;&lt;font size=1&gt;141 RUE DE LOUVOIS&lt;br&gt;51100&lt;b&gt; REIMS&lt;/b&gt;&lt;br&gt;03.26.06.60.14&lt;br&gt;&lt;br&gt;&lt;br&gt;&lt;font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onClick=*parent.location=\'mailto:ce.0511247D@ac-reims.fr\'*&gt;&lt;br&gt;&lt;br&gt;&lt;a href=http://sepia.ac-reims.fr/clg-paul-fort/-spip-/ target=_blank &gt;Pour en savoir plus&lt;/a&gt;');SEGPA_0511247D.addTo(SEGPA);</v>
      </c>
    </row>
    <row r="216" spans="1:21" x14ac:dyDescent="0.25">
      <c r="A216" t="s">
        <v>1879</v>
      </c>
      <c r="B216" t="s">
        <v>26</v>
      </c>
      <c r="C216" t="s">
        <v>30</v>
      </c>
      <c r="D216" t="s">
        <v>49</v>
      </c>
      <c r="E216" t="s">
        <v>1757</v>
      </c>
      <c r="F216" t="s">
        <v>1880</v>
      </c>
      <c r="G216" t="s">
        <v>1881</v>
      </c>
      <c r="H216" t="s">
        <v>30</v>
      </c>
      <c r="I216" t="s">
        <v>30</v>
      </c>
      <c r="J216" s="5" t="s">
        <v>2142</v>
      </c>
      <c r="K216" t="s">
        <v>1882</v>
      </c>
      <c r="L216" t="s">
        <v>1969</v>
      </c>
      <c r="M216" t="s">
        <v>1970</v>
      </c>
      <c r="N216" t="s">
        <v>1883</v>
      </c>
      <c r="O216" t="s">
        <v>1373</v>
      </c>
      <c r="P216" t="s">
        <v>1351</v>
      </c>
      <c r="Q216" t="s">
        <v>2026</v>
      </c>
      <c r="R216" s="7" t="s">
        <v>2236</v>
      </c>
      <c r="U216" t="str">
        <f t="shared" si="3"/>
        <v>var SEGPA_0511431D=L.marker([49.2321096,4.0050672],{icon:icon_SEGPA,bounceOnAdd: true, bounceOnAddOptions: {duration: 500, height: 100},bounceOnAddCallback: function() {console.log(*done*)}});SEGPA_0511431D.bindPopup('&lt;p align=center&gt; &lt;font size=2&gt;&lt;b&gt;&lt;u&gt;SEGPA ANNEXEE AU CLG JOLIOT CURIE&lt;/b&gt;&lt;/u&gt;&lt;br&gt;&lt;br&gt;&lt;font size=1&gt;2 RUE JOLIOT CURIE&lt;br&gt;51096&lt;b&gt; REIMS CEDEX&lt;/b&gt;&lt;br&gt;03.26.06.00.33&lt;br&gt;&lt;br&gt;&lt;br&gt;&lt;font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onClick=*parent.location=\'mailto:ce.0511431D@ac-reims.fr\'*&gt;&lt;br&gt;&lt;br&gt;&lt;a href=http://sepia.ac-reims.jr/clg-joliot-curie/-spip-/ target=_blank &gt;Pour en savoir plus&lt;/a&gt;');SEGPA_0511431D.addTo(SEGPA);</v>
      </c>
    </row>
    <row r="217" spans="1:21" x14ac:dyDescent="0.25">
      <c r="A217" t="s">
        <v>1884</v>
      </c>
      <c r="B217" t="s">
        <v>26</v>
      </c>
      <c r="C217" t="s">
        <v>30</v>
      </c>
      <c r="D217" t="s">
        <v>49</v>
      </c>
      <c r="E217" t="s">
        <v>1757</v>
      </c>
      <c r="F217" t="s">
        <v>1885</v>
      </c>
      <c r="G217" t="s">
        <v>1886</v>
      </c>
      <c r="H217" t="s">
        <v>30</v>
      </c>
      <c r="I217" t="s">
        <v>30</v>
      </c>
      <c r="J217" s="5" t="s">
        <v>2144</v>
      </c>
      <c r="L217" t="s">
        <v>1971</v>
      </c>
      <c r="M217" t="s">
        <v>1972</v>
      </c>
      <c r="N217" t="s">
        <v>1887</v>
      </c>
      <c r="O217" t="s">
        <v>1380</v>
      </c>
      <c r="P217" t="s">
        <v>1381</v>
      </c>
      <c r="Q217" t="s">
        <v>2026</v>
      </c>
      <c r="R217" s="7" t="s">
        <v>2236</v>
      </c>
      <c r="U217" t="str">
        <f t="shared" si="3"/>
        <v>var SEGPA_0511471X=L.marker([49.2695864,4.0441525],{icon:icon_SEGPA,bounceOnAdd: true, bounceOnAddOptions: {duration: 500, height: 100},bounceOnAddCallback: function() {console.log(*done*)}});SEGPA_0511471X.bindPopup('&lt;p align=center&gt; &lt;font size=2&gt;&lt;b&gt;&lt;u&gt;SEGPA ANNEXEE AU CLG MARYSE BASTIE&lt;/b&gt;&lt;/u&gt;&lt;br&gt;&lt;br&gt;&lt;font size=1&gt;56 RUE LEON FAUCHER&lt;br&gt;51068&lt;b&gt; REIMS CEDEX&lt;/b&gt;&lt;br&gt;03.26.07.32.54&lt;br&gt;&lt;br&gt;&lt;br&gt;&lt;font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onClick=*parent.location=\'mailto:ce.0511471X@ac-reims.fr\'*&gt;&lt;br&gt;&lt;br&gt;&lt;a href= target=_blank &gt;Pour en savoir plus&lt;/a&gt;');SEGPA_0511471X.addTo(SEGPA);</v>
      </c>
    </row>
    <row r="218" spans="1:21" x14ac:dyDescent="0.25">
      <c r="A218" t="s">
        <v>1888</v>
      </c>
      <c r="B218" t="s">
        <v>26</v>
      </c>
      <c r="C218" t="s">
        <v>63</v>
      </c>
      <c r="D218" t="s">
        <v>64</v>
      </c>
      <c r="E218" t="s">
        <v>1757</v>
      </c>
      <c r="F218" t="s">
        <v>1889</v>
      </c>
      <c r="G218" t="s">
        <v>1890</v>
      </c>
      <c r="H218" t="s">
        <v>1258</v>
      </c>
      <c r="I218" t="s">
        <v>1396</v>
      </c>
      <c r="J218" s="5" t="s">
        <v>2148</v>
      </c>
      <c r="L218" t="s">
        <v>1973</v>
      </c>
      <c r="M218" t="s">
        <v>1974</v>
      </c>
      <c r="N218" t="s">
        <v>1891</v>
      </c>
      <c r="O218" t="s">
        <v>1398</v>
      </c>
      <c r="P218" t="s">
        <v>1399</v>
      </c>
      <c r="Q218" t="s">
        <v>2028</v>
      </c>
      <c r="R218" s="7" t="s">
        <v>2236</v>
      </c>
      <c r="U218" t="str">
        <f t="shared" si="3"/>
        <v>var SEGPA_0511434G=L.marker([49.0923213,4.9113138],{icon:icon_SEGPA,bounceOnAdd: true, bounceOnAddOptions: {duration: 500, height: 100},bounceOnAddCallback: function() {console.log(*done*)}});SEGPA_0511434G.bindPopup('&lt;p align=center&gt; &lt;font size=2&gt;&lt;b&gt;&lt;u&gt;SEGPA ANNEXEE AU CLG J.B.DROUET&lt;/b&gt;&lt;/u&gt;&lt;br&gt;&lt;br&gt;&lt;font size=1&gt;1 ROUTE ROYALE&lt;br&gt;51801&lt;b&gt; STE MENEHOULD CEDEX&lt;/b&gt;&lt;br&gt;03.26.60.98.22&lt;br&gt;&lt;br&gt;&lt;br&gt;&lt;font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onClick=*parent.location=\'mailto:ce.0511434G@ac-reims.fr\'*&gt;&lt;br&gt;&lt;br&gt;&lt;a href= target=_blank &gt;Pour en savoir plus&lt;/a&gt;');SEGPA_0511434G.addTo(SEGPA);</v>
      </c>
    </row>
    <row r="219" spans="1:21" x14ac:dyDescent="0.25">
      <c r="A219" t="s">
        <v>1892</v>
      </c>
      <c r="B219" t="s">
        <v>26</v>
      </c>
      <c r="C219" t="s">
        <v>336</v>
      </c>
      <c r="D219" t="s">
        <v>337</v>
      </c>
      <c r="E219" t="s">
        <v>1757</v>
      </c>
      <c r="F219" t="s">
        <v>1893</v>
      </c>
      <c r="G219" t="s">
        <v>1894</v>
      </c>
      <c r="H219" t="s">
        <v>1258</v>
      </c>
      <c r="I219" t="s">
        <v>1259</v>
      </c>
      <c r="J219" s="5" t="s">
        <v>2149</v>
      </c>
      <c r="K219" t="s">
        <v>1400</v>
      </c>
      <c r="L219" t="s">
        <v>1975</v>
      </c>
      <c r="M219" t="s">
        <v>1976</v>
      </c>
      <c r="N219" t="s">
        <v>1895</v>
      </c>
      <c r="O219" t="s">
        <v>1402</v>
      </c>
      <c r="P219" t="s">
        <v>1403</v>
      </c>
      <c r="Q219" t="s">
        <v>2029</v>
      </c>
      <c r="R219" s="7" t="s">
        <v>2236</v>
      </c>
      <c r="U219" t="str">
        <f t="shared" si="3"/>
        <v>var SEGPA_0512105L=L.marker([48.9462695,4.3880595],{icon:icon_SEGPA,bounceOnAdd: true, bounceOnAddOptions: {duration: 500, height: 100},bounceOnAddCallback: function() {console.log(*done*)}});SEGPA_0512105L.bindPopup('&lt;p align=center&gt; &lt;font size=2&gt;&lt;b&gt;&lt;u&gt;SEGPA ANNEXEE AU CLG JEAN MOULIN&lt;/b&gt;&lt;/u&gt;&lt;br&gt;&lt;br&gt;&lt;font size=1&gt;122 AVENUE JACQUES SIMON&lt;br&gt;51470&lt;b&gt; ST MEMMIE&lt;/b&gt;&lt;br&gt;03.26.68.34.96&lt;br&gt;&lt;br&gt;&lt;br&gt;&lt;font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onClick=*parent.location=\'mailto:ce.0512105L@ac-reims.fr\'*&gt;&lt;br&gt;&lt;br&gt;&lt;a href=https://sepia.ac-reims.fr/clg-st-memmie/-spip-/ target=_blank &gt;Pour en savoir plus&lt;/a&gt;');SEGPA_0512105L.addTo(SEGPA);</v>
      </c>
    </row>
    <row r="220" spans="1:21" x14ac:dyDescent="0.25">
      <c r="A220" t="s">
        <v>1896</v>
      </c>
      <c r="B220" t="s">
        <v>26</v>
      </c>
      <c r="C220" t="s">
        <v>341</v>
      </c>
      <c r="D220" t="s">
        <v>343</v>
      </c>
      <c r="E220" t="s">
        <v>1757</v>
      </c>
      <c r="F220" t="s">
        <v>1897</v>
      </c>
      <c r="G220" t="s">
        <v>1898</v>
      </c>
      <c r="H220" t="s">
        <v>1258</v>
      </c>
      <c r="I220" t="s">
        <v>1408</v>
      </c>
      <c r="J220" s="5" t="s">
        <v>2151</v>
      </c>
      <c r="K220" t="s">
        <v>1409</v>
      </c>
      <c r="L220" t="s">
        <v>1977</v>
      </c>
      <c r="M220" t="s">
        <v>1978</v>
      </c>
      <c r="N220" t="s">
        <v>1899</v>
      </c>
      <c r="O220" t="s">
        <v>1411</v>
      </c>
      <c r="P220" t="s">
        <v>284</v>
      </c>
      <c r="Q220" t="s">
        <v>2031</v>
      </c>
      <c r="R220" s="7" t="s">
        <v>2236</v>
      </c>
      <c r="U220" t="str">
        <f t="shared" si="3"/>
        <v>var SEGPA_0511672R=L.marker([48.7849032,4.9077973],{icon:icon_SEGPA,bounceOnAdd: true, bounceOnAddOptions: {duration: 500, height: 100},bounceOnAddCallback: function() {console.log(*done*)}});SEGPA_0511672R.bindPopup('&lt;p align=center&gt; &lt;font size=2&gt;&lt;b&gt;&lt;u&gt;SEGPA ANNEXEE AU CLG LOUIS PASTEUR&lt;/b&gt;&lt;/u&gt;&lt;br&gt;&lt;br&gt;&lt;font size=1&gt;7 RUE DU DOCTEUR FRITSCH&lt;br&gt;51250&lt;b&gt; SERMAIZE LES BAINS&lt;/b&gt;&lt;br&gt;03.26.73.21.09&lt;br&gt;&lt;br&gt;&lt;br&gt;&lt;font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onClick=*parent.location=\'mailto:ce.0511672R@ac-reims.fr\'*&gt;&lt;br&gt;&lt;br&gt;&lt;a href=www.clg-sermaize.fr target=_blank &gt;Pour en savoir plus&lt;/a&gt;');SEGPA_0511672R.addTo(SEGPA);</v>
      </c>
    </row>
    <row r="221" spans="1:21" x14ac:dyDescent="0.25">
      <c r="A221" t="s">
        <v>1900</v>
      </c>
      <c r="B221" t="s">
        <v>26</v>
      </c>
      <c r="C221" t="s">
        <v>65</v>
      </c>
      <c r="D221" t="s">
        <v>66</v>
      </c>
      <c r="E221" t="s">
        <v>1757</v>
      </c>
      <c r="F221" t="s">
        <v>1901</v>
      </c>
      <c r="G221" t="s">
        <v>1902</v>
      </c>
      <c r="H221" t="s">
        <v>29</v>
      </c>
      <c r="I221" t="s">
        <v>65</v>
      </c>
      <c r="J221" s="5" t="s">
        <v>2152</v>
      </c>
      <c r="K221" t="s">
        <v>1413</v>
      </c>
      <c r="L221" t="s">
        <v>1979</v>
      </c>
      <c r="M221" t="s">
        <v>1980</v>
      </c>
      <c r="N221" t="s">
        <v>1903</v>
      </c>
      <c r="O221" t="s">
        <v>1415</v>
      </c>
      <c r="P221" t="s">
        <v>1416</v>
      </c>
      <c r="Q221" t="s">
        <v>2032</v>
      </c>
      <c r="R221" s="7" t="s">
        <v>2236</v>
      </c>
      <c r="U221" t="str">
        <f t="shared" si="3"/>
        <v>var SEGPA_0511668L=L.marker([48.725248,3.7171487],{icon:icon_SEGPA,bounceOnAdd: true, bounceOnAddOptions: {duration: 500, height: 100},bounceOnAddCallback: function() {console.log(*done*)}});SEGPA_0511668L.bindPopup('&lt;p align=center&gt; &lt;font size=2&gt;&lt;b&gt;&lt;u&gt;SEGPA ANNEXEE AU CLG FONTAINE DU VE&lt;/b&gt;&lt;/u&gt;&lt;br&gt;&lt;br&gt;&lt;font size=1&gt;AVENUE DE LA FONTAINE DU VE&lt;br&gt;51122&lt;b&gt; SEZANNE CEDEX&lt;/b&gt;&lt;br&gt;03.26.80.65.10&lt;br&gt;&lt;br&gt;&lt;br&gt;&lt;font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onClick=*parent.location=\'mailto:ce.0511668L@ac-reims.fr\'*&gt;&lt;br&gt;&lt;br&gt;&lt;a href=http://citescolaire.fontaine-du-ve.com/ target=_blank &gt;Pour en savoir plus&lt;/a&gt;');SEGPA_0511668L.addTo(SEGPA);</v>
      </c>
    </row>
    <row r="222" spans="1:21" x14ac:dyDescent="0.25">
      <c r="A222" t="s">
        <v>1904</v>
      </c>
      <c r="B222" t="s">
        <v>26</v>
      </c>
      <c r="C222" t="s">
        <v>348</v>
      </c>
      <c r="D222" t="s">
        <v>349</v>
      </c>
      <c r="E222" t="s">
        <v>1757</v>
      </c>
      <c r="F222" t="s">
        <v>1905</v>
      </c>
      <c r="G222" t="s">
        <v>1906</v>
      </c>
      <c r="H222" t="s">
        <v>30</v>
      </c>
      <c r="I222" t="s">
        <v>30</v>
      </c>
      <c r="J222" s="5" t="s">
        <v>2154</v>
      </c>
      <c r="K222" t="s">
        <v>1422</v>
      </c>
      <c r="L222" t="s">
        <v>1981</v>
      </c>
      <c r="M222" t="s">
        <v>1982</v>
      </c>
      <c r="N222" t="s">
        <v>1907</v>
      </c>
      <c r="O222" t="s">
        <v>1424</v>
      </c>
      <c r="P222" t="s">
        <v>305</v>
      </c>
      <c r="Q222" t="s">
        <v>2034</v>
      </c>
      <c r="R222" s="7" t="s">
        <v>2236</v>
      </c>
      <c r="U222" t="str">
        <f t="shared" si="3"/>
        <v>var SEGPA_0511194W=L.marker([49.2484525,3.9888872],{icon:icon_SEGPA,bounceOnAdd: true, bounceOnAddOptions: {duration: 500, height: 100},bounceOnAddCallback: function() {console.log(*done*)}});SEGPA_0511194W.bindPopup('&lt;p align=center&gt; &lt;font size=2&gt;&lt;b&gt;&lt;u&gt;SEGPA ANNEXEE AU CLG PAULETTE BILLA&lt;/b&gt;&lt;/u&gt;&lt;br&gt;&lt;br&gt;&lt;font size=1&gt;RUE KLEBER&lt;br&gt;51434&lt;b&gt; TINQUEUX CEDEX&lt;/b&gt;&lt;br&gt;03.26.08.34.36&lt;br&gt;&lt;br&gt;&lt;br&gt;&lt;font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onClick=*parent.location=\'mailto:ce.0511194W@ac-reims.fr\'*&gt;&lt;br&gt;&lt;br&gt;&lt;a href=http://sepia.ac-reims.fr/clg-tinqueux/-spip-/ target=_blank &gt;Pour en savoir plus&lt;/a&gt;');SEGPA_0511194W.addTo(SEGPA);</v>
      </c>
    </row>
    <row r="223" spans="1:21" x14ac:dyDescent="0.25">
      <c r="A223" t="s">
        <v>1908</v>
      </c>
      <c r="B223" t="s">
        <v>26</v>
      </c>
      <c r="C223" t="s">
        <v>67</v>
      </c>
      <c r="D223" t="s">
        <v>68</v>
      </c>
      <c r="E223" t="s">
        <v>1757</v>
      </c>
      <c r="F223" t="s">
        <v>1909</v>
      </c>
      <c r="G223" t="s">
        <v>1910</v>
      </c>
      <c r="H223" t="s">
        <v>1258</v>
      </c>
      <c r="I223" t="s">
        <v>1317</v>
      </c>
      <c r="J223" s="5" t="s">
        <v>2157</v>
      </c>
      <c r="L223" t="s">
        <v>878</v>
      </c>
      <c r="M223" t="s">
        <v>879</v>
      </c>
      <c r="N223" t="s">
        <v>1911</v>
      </c>
      <c r="O223" t="s">
        <v>1435</v>
      </c>
      <c r="P223" t="s">
        <v>1321</v>
      </c>
      <c r="Q223" t="s">
        <v>2035</v>
      </c>
      <c r="R223" s="7" t="s">
        <v>2236</v>
      </c>
      <c r="U223" t="str">
        <f t="shared" si="3"/>
        <v>var SEGPA_0511257P=L.marker([48.7287757,4.5805229],{icon:icon_SEGPA,bounceOnAdd: true, bounceOnAddOptions: {duration: 500, height: 100},bounceOnAddCallback: function() {console.log(*done*)}});SEGPA_0511257P.bindPopup('&lt;p align=center&gt; &lt;font size=2&gt;&lt;b&gt;&lt;u&gt;SEGPA ANNEXEE AU CLG LES INDES&lt;/b&gt;&lt;/u&gt;&lt;br&gt;&lt;br&gt;&lt;font size=1&gt;1 ESPLANADE TAUBERBISCHOFSHEIM&lt;br&gt;51300&lt;b&gt; VITRY LE FRANCOIS&lt;/b&gt;&lt;br&gt;03.26.74.61.48&lt;br&gt;&lt;br&gt;&lt;br&gt;&lt;font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onClick=*parent.location=\'mailto:ce.0511257P@ac-reims.fr\'*&gt;&lt;br&gt;&lt;br&gt;&lt;a href= target=_blank &gt;Pour en savoir plus&lt;/a&gt;');SEGPA_0511257P.addTo(SEGPA);</v>
      </c>
    </row>
    <row r="224" spans="1:21" x14ac:dyDescent="0.25">
      <c r="A224" t="s">
        <v>1912</v>
      </c>
      <c r="B224" t="s">
        <v>36</v>
      </c>
      <c r="C224" t="s">
        <v>37</v>
      </c>
      <c r="D224" t="s">
        <v>46</v>
      </c>
      <c r="E224" t="s">
        <v>1757</v>
      </c>
      <c r="F224" t="s">
        <v>1913</v>
      </c>
      <c r="G224" t="s">
        <v>1914</v>
      </c>
      <c r="H224" t="s">
        <v>37</v>
      </c>
      <c r="I224" t="s">
        <v>37</v>
      </c>
      <c r="J224" s="5" t="s">
        <v>2164</v>
      </c>
      <c r="L224" t="s">
        <v>1983</v>
      </c>
      <c r="M224" t="s">
        <v>1984</v>
      </c>
      <c r="N224" t="s">
        <v>1915</v>
      </c>
      <c r="O224" t="s">
        <v>1466</v>
      </c>
      <c r="P224" t="s">
        <v>1467</v>
      </c>
      <c r="Q224" t="s">
        <v>2039</v>
      </c>
      <c r="R224" s="7" t="s">
        <v>2236</v>
      </c>
      <c r="U224" t="str">
        <f t="shared" si="3"/>
        <v>var SEGPA_0520813B=L.marker([48.1043786,5.1491705],{icon:icon_SEGPA,bounceOnAdd: true, bounceOnAddOptions: {duration: 500, height: 100},bounceOnAddCallback: function() {console.log(*done*)}});SEGPA_0520813B.bindPopup('&lt;p align=center&gt; &lt;font size=2&gt;&lt;b&gt;&lt;u&gt;SEGPA ANNEXEE AU CLG LOUISE MICHEL&lt;/b&gt;&lt;/u&gt;&lt;br&gt;&lt;br&gt;&lt;font size=1&gt;12 RUE YOURI GAGARINE&lt;br&gt;52011&lt;b&gt; CHAUMONT CEDEX&lt;/b&gt;&lt;br&gt;03.25.35.04.05&lt;br&gt;&lt;br&gt;&lt;br&gt;&lt;font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onClick=*parent.location=\'mailto:ce.0520813B@ac-reims.fr\'*&gt;&lt;br&gt;&lt;br&gt;&lt;a href= target=_blank &gt;Pour en savoir plus&lt;/a&gt;');SEGPA_0520813B.addTo(SEGPA);</v>
      </c>
    </row>
    <row r="225" spans="1:21" x14ac:dyDescent="0.25">
      <c r="A225" t="s">
        <v>1916</v>
      </c>
      <c r="B225" t="s">
        <v>36</v>
      </c>
      <c r="C225" t="s">
        <v>69</v>
      </c>
      <c r="D225" t="s">
        <v>70</v>
      </c>
      <c r="E225" t="s">
        <v>1757</v>
      </c>
      <c r="F225" t="s">
        <v>1917</v>
      </c>
      <c r="G225" t="s">
        <v>1918</v>
      </c>
      <c r="H225" t="s">
        <v>1478</v>
      </c>
      <c r="I225" t="s">
        <v>69</v>
      </c>
      <c r="J225" s="5" t="s">
        <v>2235</v>
      </c>
      <c r="L225" t="s">
        <v>1985</v>
      </c>
      <c r="M225" t="s">
        <v>1986</v>
      </c>
      <c r="N225" t="s">
        <v>1919</v>
      </c>
      <c r="O225" t="s">
        <v>1503</v>
      </c>
      <c r="P225" t="s">
        <v>407</v>
      </c>
      <c r="Q225" t="s">
        <v>69</v>
      </c>
      <c r="R225" s="7" t="s">
        <v>2236</v>
      </c>
      <c r="U225" t="str">
        <f t="shared" si="3"/>
        <v>var SEGPA_0520827S=L.marker([48.4405428,5.1555897],{icon:icon_SEGPA,bounceOnAdd: true, bounceOnAddOptions: {duration: 500, height: 100},bounceOnAddCallback: function() {console.log(*done*)}});SEGPA_0520827S.bindPopup('&lt;p align=center&gt; &lt;font size=2&gt;&lt;b&gt;&lt;u&gt;SEGPA ANNEXEE AU CLG CRESSOT&lt;/b&gt;&lt;/u&gt;&lt;br&gt;&lt;br&gt;&lt;font size=1&gt;RUE DE LA GENEVROYE&lt;br&gt;52300&lt;b&gt; JOINVILLE&lt;/b&gt;&lt;br&gt;03.25.94.04.11&lt;br&gt;&lt;br&gt;&lt;br&gt;&lt;font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onClick=*parent.location=\'mailto:ce.0520827S@ac-reims.fr\'*&gt;&lt;br&gt;&lt;br&gt;&lt;a href= target=_blank &gt;Pour en savoir plus&lt;/a&gt;');SEGPA_0520827S.addTo(SEGPA);</v>
      </c>
    </row>
    <row r="226" spans="1:21" x14ac:dyDescent="0.25">
      <c r="A226" t="s">
        <v>1920</v>
      </c>
      <c r="B226" t="s">
        <v>36</v>
      </c>
      <c r="C226" t="s">
        <v>42</v>
      </c>
      <c r="D226" t="s">
        <v>43</v>
      </c>
      <c r="E226" t="s">
        <v>1757</v>
      </c>
      <c r="F226" t="s">
        <v>1921</v>
      </c>
      <c r="G226" t="s">
        <v>1922</v>
      </c>
      <c r="H226" t="s">
        <v>37</v>
      </c>
      <c r="I226" t="s">
        <v>42</v>
      </c>
      <c r="J226" s="5" t="s">
        <v>2173</v>
      </c>
      <c r="L226" t="s">
        <v>1987</v>
      </c>
      <c r="M226" t="s">
        <v>1988</v>
      </c>
      <c r="N226" t="s">
        <v>1923</v>
      </c>
      <c r="O226" t="s">
        <v>2242</v>
      </c>
      <c r="P226" t="s">
        <v>392</v>
      </c>
      <c r="Q226" t="s">
        <v>2043</v>
      </c>
      <c r="R226" s="7" t="s">
        <v>2236</v>
      </c>
      <c r="U226" t="str">
        <f t="shared" si="3"/>
        <v>var SEGPA_0520793E=L.marker([47.8701631,5.3416249],{icon:icon_SEGPA,bounceOnAdd: true, bounceOnAddOptions: {duration: 500, height: 100},bounceOnAddCallback: function() {console.log(*done*)}});SEGPA_0520793E.bindPopup('&lt;p align=center&gt; &lt;font size=2&gt;&lt;b&gt;&lt;u&gt;SEGPA ANNEXEE AU CLG LES FRANCHISES&lt;/b&gt;&lt;/u&gt;&lt;br&gt;&lt;br&gt;&lt;font size=1&gt;713 AVENUE DE L\'EUROPE&lt;br&gt;52205&lt;b&gt; LANGRES CEDEX&lt;/b&gt;&lt;br&gt;03.25.87.00.83&lt;br&gt;&lt;br&gt;&lt;br&gt;&lt;font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onClick=*parent.location=\'mailto:ce.0520793E@ac-reims.fr\'*&gt;&lt;br&gt;&lt;br&gt;&lt;a href= target=_blank &gt;Pour en savoir plus&lt;/a&gt;');SEGPA_0520793E.addTo(SEGPA);</v>
      </c>
    </row>
    <row r="227" spans="1:21" x14ac:dyDescent="0.25">
      <c r="A227" t="s">
        <v>1924</v>
      </c>
      <c r="B227" t="s">
        <v>36</v>
      </c>
      <c r="C227" t="s">
        <v>360</v>
      </c>
      <c r="D227" t="s">
        <v>409</v>
      </c>
      <c r="E227" t="s">
        <v>1757</v>
      </c>
      <c r="F227" t="s">
        <v>1925</v>
      </c>
      <c r="G227" t="s">
        <v>1926</v>
      </c>
      <c r="H227" t="s">
        <v>37</v>
      </c>
      <c r="I227" t="s">
        <v>360</v>
      </c>
      <c r="J227" s="5" t="s">
        <v>2177</v>
      </c>
      <c r="L227" t="s">
        <v>1989</v>
      </c>
      <c r="M227" t="s">
        <v>1990</v>
      </c>
      <c r="N227" t="s">
        <v>1927</v>
      </c>
      <c r="O227" t="s">
        <v>1520</v>
      </c>
      <c r="P227" t="s">
        <v>1521</v>
      </c>
      <c r="Q227" t="s">
        <v>360</v>
      </c>
      <c r="R227" s="7" t="s">
        <v>2236</v>
      </c>
      <c r="U227" t="str">
        <f t="shared" si="3"/>
        <v>var SEGPA_0520879Y=L.marker([48.0290311,5.3477536],{icon:icon_SEGPA,bounceOnAdd: true, bounceOnAddOptions: {duration: 500, height: 100},bounceOnAddCallback: function() {console.log(*done*)}});SEGPA_0520879Y.bindPopup('&lt;p align=center&gt; &lt;font size=2&gt;&lt;b&gt;&lt;u&gt;SEGPA ANNEXEE AU CLG FRANCOISE DOLTO&lt;/b&gt;&lt;/u&gt;&lt;br&gt;&lt;br&gt;&lt;font size=1&gt;3 RUE DES ECOLES&lt;br&gt;52800&lt;b&gt; NOGENT&lt;/b&gt;&lt;br&gt;03.25.31.84.98&lt;br&gt;&lt;br&gt;&lt;br&gt;&lt;font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onClick=*parent.location=\'mailto:ce.0520879Y@ac-reims.fr\'*&gt;&lt;br&gt;&lt;br&gt;&lt;a href= target=_blank &gt;Pour en savoir plus&lt;/a&gt;');SEGPA_0520879Y.addTo(SEGPA);</v>
      </c>
    </row>
    <row r="228" spans="1:21" x14ac:dyDescent="0.25">
      <c r="A228" t="s">
        <v>1928</v>
      </c>
      <c r="B228" t="s">
        <v>36</v>
      </c>
      <c r="C228" t="s">
        <v>71</v>
      </c>
      <c r="D228" t="s">
        <v>72</v>
      </c>
      <c r="E228" t="s">
        <v>1757</v>
      </c>
      <c r="F228" t="s">
        <v>1929</v>
      </c>
      <c r="G228" t="s">
        <v>1930</v>
      </c>
      <c r="H228" t="s">
        <v>1478</v>
      </c>
      <c r="I228" t="s">
        <v>71</v>
      </c>
      <c r="J228" s="5" t="s">
        <v>2178</v>
      </c>
      <c r="L228" t="s">
        <v>1991</v>
      </c>
      <c r="M228" t="s">
        <v>1992</v>
      </c>
      <c r="N228" t="s">
        <v>1931</v>
      </c>
      <c r="O228" t="s">
        <v>1524</v>
      </c>
      <c r="P228" t="s">
        <v>1525</v>
      </c>
      <c r="Q228" t="s">
        <v>2044</v>
      </c>
      <c r="R228" s="7" t="s">
        <v>2236</v>
      </c>
      <c r="U228" t="str">
        <f t="shared" si="3"/>
        <v>var SEGPA_0520828T=L.marker([48.6481047,4.9690717],{icon:icon_SEGPA,bounceOnAdd: true, bounceOnAddOptions: {duration: 500, height: 100},bounceOnAddCallback: function() {console.log(*done*)}});SEGPA_0520828T.bindPopup('&lt;p align=center&gt; &lt;font size=2&gt;&lt;b&gt;&lt;u&gt;SEGPA ANNEXEE AU CLG ANNE FRANK&lt;/b&gt;&lt;/u&gt;&lt;br&gt;&lt;br&gt;&lt;font size=1&gt;1 BOULEVARD SALVADOR ALLENDE&lt;br&gt;52105&lt;b&gt; ST DIZIER CEDEX&lt;/b&gt;&lt;br&gt;03.25.05.13.10&lt;br&gt;&lt;br&gt;&lt;br&gt;&lt;font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onClick=*parent.location=\'mailto:ce.0520828T@ac-reims.fr\'*&gt;&lt;br&gt;&lt;br&gt;&lt;a href= target=_blank &gt;Pour en savoir plus&lt;/a&gt;');SEGPA_0520828T.addTo(SEGPA);</v>
      </c>
    </row>
    <row r="229" spans="1:21" x14ac:dyDescent="0.25">
      <c r="A229" t="s">
        <v>257</v>
      </c>
      <c r="B229" t="s">
        <v>26</v>
      </c>
      <c r="C229" t="s">
        <v>31</v>
      </c>
      <c r="D229" t="s">
        <v>32</v>
      </c>
      <c r="E229" t="s">
        <v>259</v>
      </c>
      <c r="F229" t="s">
        <v>258</v>
      </c>
      <c r="G229" t="s">
        <v>2251</v>
      </c>
      <c r="H229" t="s">
        <v>260</v>
      </c>
      <c r="I229" t="s">
        <v>261</v>
      </c>
      <c r="J229" s="5" t="s">
        <v>2257</v>
      </c>
      <c r="L229">
        <v>48.973658200000003</v>
      </c>
      <c r="M229">
        <v>4.3729747999999997</v>
      </c>
      <c r="N229" t="s">
        <v>2252</v>
      </c>
      <c r="O229" t="s">
        <v>2253</v>
      </c>
      <c r="P229" t="s">
        <v>1269</v>
      </c>
      <c r="Q229" t="s">
        <v>1270</v>
      </c>
      <c r="R229" s="7" t="s">
        <v>2236</v>
      </c>
      <c r="U229" t="str">
        <f t="shared" si="3"/>
        <v>var EREA_0511106A=L.marker([48,9736582,4,3729748],{icon:icon_EREA,bounceOnAdd: true, bounceOnAddOptions: {duration: 500, height: 100},bounceOnAddCallback: function() {console.log(*done*)}});EREA_0511106A.bindPopup('&lt;p align=center&gt; &lt;font size=2&gt;&lt;b&gt;&lt;u&gt;EREA DE BOURNEVILLE&lt;/b&gt;&lt;/u&gt;&lt;br&gt;&lt;br&gt;&lt;font size=1&gt;61 RUE DU CDT DERRIEN&lt;br&gt;51000&lt;b&gt; CHALONS EN CHAMPAGNE      &lt;/b&gt;&lt;br&gt;03.26.65.18.17&lt;br&gt;&lt;br&gt;&lt;br&gt;&lt;font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onClick=*parent.location=\'mailto:ce.0511106A@ac-reims.fr\'*&gt;&lt;br&gt;&lt;br&gt;&lt;a href= target=_blank &gt;Pour en savoir plus&lt;/a&gt;');EREA_0511106A.addTo(EREA);</v>
      </c>
    </row>
    <row r="230" spans="1:21" x14ac:dyDescent="0.25">
      <c r="A230" t="s">
        <v>424</v>
      </c>
      <c r="B230" t="s">
        <v>36</v>
      </c>
      <c r="C230" t="s">
        <v>361</v>
      </c>
      <c r="D230" t="s">
        <v>422</v>
      </c>
      <c r="E230" t="s">
        <v>259</v>
      </c>
      <c r="F230" t="s">
        <v>258</v>
      </c>
      <c r="G230" t="s">
        <v>2254</v>
      </c>
      <c r="H230" t="s">
        <v>260</v>
      </c>
      <c r="I230" t="s">
        <v>261</v>
      </c>
      <c r="J230" s="5" t="s">
        <v>2258</v>
      </c>
      <c r="L230">
        <v>48.502909500000001</v>
      </c>
      <c r="M230">
        <v>4.9418924000000004</v>
      </c>
      <c r="N230" t="s">
        <v>2255</v>
      </c>
      <c r="O230" t="s">
        <v>2256</v>
      </c>
      <c r="P230" t="s">
        <v>1542</v>
      </c>
      <c r="Q230" t="s">
        <v>1543</v>
      </c>
      <c r="R230" s="7" t="s">
        <v>2236</v>
      </c>
      <c r="U230" t="str">
        <f t="shared" si="3"/>
        <v>var EREA_0520709N=L.marker([48,5029095,4,9418924],{icon:icon_EREA,bounceOnAdd: true, bounceOnAddOptions: {duration: 500, height: 100},bounceOnAddCallback: function() {console.log(*done*)}});EREA_0520709N.bindPopup('&lt;p align=center&gt; &lt;font size=2&gt;&lt;b&gt;&lt;u&gt;EREA DE PRES AUX SAULES&lt;/b&gt;&lt;/u&gt;&lt;br&gt;&lt;br&gt;&lt;font size=1&gt;RUE DE LA MADELEINE&lt;br&gt;52130&lt;b&gt; WASSY                     &lt;/b&gt;&lt;br&gt;03.25.55.30.64&lt;br&gt;&lt;br&gt;&lt;br&gt;&lt;font size=2&gt;&lt;b&gt;&lt;u&gt;Action&lt;/u&gt;&lt;/b&gt; : ........................&lt;br&gt;&lt;br&gt;&lt;br&gt;&lt;b&gt;&lt;u&gt;Référent&lt;/u&gt;&lt;/b&gt; : ........................&lt;br&gt;&lt;br&gt;&lt;br&gt;&lt;INPUT TYPE=*button* VALUE=*envoyer un message électronique* *style=width:215px* onClick=*parent.location=\'mailto:ce.0520709N@ac-reims.fr\'*&gt;&lt;br&gt;&lt;br&gt;&lt;a href= target=_blank &gt;Pour en savoir plus&lt;/a&gt;');EREA_0520709N.addTo(EREA);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29"/>
  <sheetViews>
    <sheetView workbookViewId="0">
      <selection activeCell="A3" sqref="A3"/>
    </sheetView>
  </sheetViews>
  <sheetFormatPr baseColWidth="10" defaultRowHeight="15" x14ac:dyDescent="0.25"/>
  <cols>
    <col min="1" max="1" width="71.140625" bestFit="1" customWidth="1"/>
    <col min="2" max="2" width="8.85546875" bestFit="1" customWidth="1"/>
  </cols>
  <sheetData>
    <row r="3" spans="1:1" x14ac:dyDescent="0.25">
      <c r="A3" s="10" t="s">
        <v>2413</v>
      </c>
    </row>
    <row r="4" spans="1:1" x14ac:dyDescent="0.25">
      <c r="A4" s="11" t="s">
        <v>93</v>
      </c>
    </row>
    <row r="5" spans="1:1" x14ac:dyDescent="0.25">
      <c r="A5" s="17" t="s">
        <v>2262</v>
      </c>
    </row>
    <row r="6" spans="1:1" x14ac:dyDescent="0.25">
      <c r="A6" s="18" t="s">
        <v>2261</v>
      </c>
    </row>
    <row r="7" spans="1:1" x14ac:dyDescent="0.25">
      <c r="A7" s="18" t="s">
        <v>2267</v>
      </c>
    </row>
    <row r="8" spans="1:1" x14ac:dyDescent="0.25">
      <c r="A8" s="18" t="s">
        <v>2264</v>
      </c>
    </row>
    <row r="9" spans="1:1" x14ac:dyDescent="0.25">
      <c r="A9" s="18" t="s">
        <v>2266</v>
      </c>
    </row>
    <row r="10" spans="1:1" x14ac:dyDescent="0.25">
      <c r="A10" s="11" t="s">
        <v>94</v>
      </c>
    </row>
    <row r="11" spans="1:1" x14ac:dyDescent="0.25">
      <c r="A11" s="17" t="s">
        <v>2262</v>
      </c>
    </row>
    <row r="12" spans="1:1" x14ac:dyDescent="0.25">
      <c r="A12" s="18" t="s">
        <v>2409</v>
      </c>
    </row>
    <row r="13" spans="1:1" x14ac:dyDescent="0.25">
      <c r="A13" s="18" t="s">
        <v>2269</v>
      </c>
    </row>
    <row r="14" spans="1:1" x14ac:dyDescent="0.25">
      <c r="A14" s="18" t="s">
        <v>2272</v>
      </c>
    </row>
    <row r="15" spans="1:1" x14ac:dyDescent="0.25">
      <c r="A15" s="17" t="s">
        <v>2271</v>
      </c>
    </row>
    <row r="16" spans="1:1" x14ac:dyDescent="0.25">
      <c r="A16" s="18" t="s">
        <v>2270</v>
      </c>
    </row>
    <row r="17" spans="1:1" x14ac:dyDescent="0.25">
      <c r="A17" s="11" t="s">
        <v>95</v>
      </c>
    </row>
    <row r="18" spans="1:1" x14ac:dyDescent="0.25">
      <c r="A18" s="17" t="s">
        <v>2414</v>
      </c>
    </row>
    <row r="19" spans="1:1" x14ac:dyDescent="0.25">
      <c r="A19" s="18" t="s">
        <v>2414</v>
      </c>
    </row>
    <row r="20" spans="1:1" x14ac:dyDescent="0.25">
      <c r="A20" s="11" t="s">
        <v>96</v>
      </c>
    </row>
    <row r="21" spans="1:1" x14ac:dyDescent="0.25">
      <c r="A21" s="17" t="s">
        <v>2414</v>
      </c>
    </row>
    <row r="22" spans="1:1" x14ac:dyDescent="0.25">
      <c r="A22" s="18" t="s">
        <v>2414</v>
      </c>
    </row>
    <row r="23" spans="1:1" x14ac:dyDescent="0.25">
      <c r="A23" s="11" t="s">
        <v>97</v>
      </c>
    </row>
    <row r="24" spans="1:1" x14ac:dyDescent="0.25">
      <c r="A24" s="17" t="s">
        <v>2414</v>
      </c>
    </row>
    <row r="25" spans="1:1" x14ac:dyDescent="0.25">
      <c r="A25" s="18" t="s">
        <v>2414</v>
      </c>
    </row>
    <row r="26" spans="1:1" x14ac:dyDescent="0.25">
      <c r="A26" s="11" t="s">
        <v>111</v>
      </c>
    </row>
    <row r="27" spans="1:1" x14ac:dyDescent="0.25">
      <c r="A27" s="17" t="s">
        <v>2414</v>
      </c>
    </row>
    <row r="28" spans="1:1" x14ac:dyDescent="0.25">
      <c r="A28" s="18" t="s">
        <v>2414</v>
      </c>
    </row>
    <row r="29" spans="1:1" x14ac:dyDescent="0.25">
      <c r="A29" s="11" t="s">
        <v>114</v>
      </c>
    </row>
    <row r="30" spans="1:1" x14ac:dyDescent="0.25">
      <c r="A30" s="17" t="s">
        <v>2274</v>
      </c>
    </row>
    <row r="31" spans="1:1" x14ac:dyDescent="0.25">
      <c r="A31" s="18" t="s">
        <v>2397</v>
      </c>
    </row>
    <row r="32" spans="1:1" x14ac:dyDescent="0.25">
      <c r="A32" s="11" t="s">
        <v>117</v>
      </c>
    </row>
    <row r="33" spans="1:1" x14ac:dyDescent="0.25">
      <c r="A33" s="17" t="s">
        <v>2414</v>
      </c>
    </row>
    <row r="34" spans="1:1" x14ac:dyDescent="0.25">
      <c r="A34" s="18" t="s">
        <v>2414</v>
      </c>
    </row>
    <row r="35" spans="1:1" x14ac:dyDescent="0.25">
      <c r="A35" s="11" t="s">
        <v>124</v>
      </c>
    </row>
    <row r="36" spans="1:1" x14ac:dyDescent="0.25">
      <c r="A36" s="17" t="s">
        <v>2274</v>
      </c>
    </row>
    <row r="37" spans="1:1" x14ac:dyDescent="0.25">
      <c r="A37" s="18" t="s">
        <v>2279</v>
      </c>
    </row>
    <row r="38" spans="1:1" x14ac:dyDescent="0.25">
      <c r="A38" s="18" t="s">
        <v>2276</v>
      </c>
    </row>
    <row r="39" spans="1:1" x14ac:dyDescent="0.25">
      <c r="A39" s="18" t="s">
        <v>2277</v>
      </c>
    </row>
    <row r="40" spans="1:1" x14ac:dyDescent="0.25">
      <c r="A40" s="11" t="s">
        <v>98</v>
      </c>
    </row>
    <row r="41" spans="1:1" x14ac:dyDescent="0.25">
      <c r="A41" s="17" t="s">
        <v>2262</v>
      </c>
    </row>
    <row r="42" spans="1:1" x14ac:dyDescent="0.25">
      <c r="A42" s="18" t="s">
        <v>2281</v>
      </c>
    </row>
    <row r="43" spans="1:1" x14ac:dyDescent="0.25">
      <c r="A43" s="11" t="s">
        <v>99</v>
      </c>
    </row>
    <row r="44" spans="1:1" x14ac:dyDescent="0.25">
      <c r="A44" s="17" t="s">
        <v>2414</v>
      </c>
    </row>
    <row r="45" spans="1:1" x14ac:dyDescent="0.25">
      <c r="A45" s="18" t="s">
        <v>2414</v>
      </c>
    </row>
    <row r="46" spans="1:1" x14ac:dyDescent="0.25">
      <c r="A46" s="11" t="s">
        <v>100</v>
      </c>
    </row>
    <row r="47" spans="1:1" x14ac:dyDescent="0.25">
      <c r="A47" s="17" t="s">
        <v>2414</v>
      </c>
    </row>
    <row r="48" spans="1:1" x14ac:dyDescent="0.25">
      <c r="A48" s="18" t="s">
        <v>2414</v>
      </c>
    </row>
    <row r="49" spans="1:1" x14ac:dyDescent="0.25">
      <c r="A49" s="11" t="s">
        <v>130</v>
      </c>
    </row>
    <row r="50" spans="1:1" x14ac:dyDescent="0.25">
      <c r="A50" s="17" t="s">
        <v>2262</v>
      </c>
    </row>
    <row r="51" spans="1:1" x14ac:dyDescent="0.25">
      <c r="A51" s="18" t="s">
        <v>2283</v>
      </c>
    </row>
    <row r="52" spans="1:1" x14ac:dyDescent="0.25">
      <c r="A52" s="18" t="s">
        <v>2285</v>
      </c>
    </row>
    <row r="53" spans="1:1" x14ac:dyDescent="0.25">
      <c r="A53" s="18" t="s">
        <v>2286</v>
      </c>
    </row>
    <row r="54" spans="1:1" x14ac:dyDescent="0.25">
      <c r="A54" s="17" t="s">
        <v>2274</v>
      </c>
    </row>
    <row r="55" spans="1:1" x14ac:dyDescent="0.25">
      <c r="A55" s="18" t="s">
        <v>2284</v>
      </c>
    </row>
    <row r="56" spans="1:1" x14ac:dyDescent="0.25">
      <c r="A56" s="18" t="s">
        <v>2291</v>
      </c>
    </row>
    <row r="57" spans="1:1" x14ac:dyDescent="0.25">
      <c r="A57" s="17" t="s">
        <v>2289</v>
      </c>
    </row>
    <row r="58" spans="1:1" x14ac:dyDescent="0.25">
      <c r="A58" s="18" t="s">
        <v>2288</v>
      </c>
    </row>
    <row r="59" spans="1:1" x14ac:dyDescent="0.25">
      <c r="A59" s="11" t="s">
        <v>136</v>
      </c>
    </row>
    <row r="60" spans="1:1" x14ac:dyDescent="0.25">
      <c r="A60" s="17" t="s">
        <v>2414</v>
      </c>
    </row>
    <row r="61" spans="1:1" x14ac:dyDescent="0.25">
      <c r="A61" s="18" t="s">
        <v>2414</v>
      </c>
    </row>
    <row r="62" spans="1:1" x14ac:dyDescent="0.25">
      <c r="A62" s="11" t="s">
        <v>138</v>
      </c>
    </row>
    <row r="63" spans="1:1" x14ac:dyDescent="0.25">
      <c r="A63" s="17" t="s">
        <v>2262</v>
      </c>
    </row>
    <row r="64" spans="1:1" x14ac:dyDescent="0.25">
      <c r="A64" s="18" t="s">
        <v>2297</v>
      </c>
    </row>
    <row r="65" spans="1:1" x14ac:dyDescent="0.25">
      <c r="A65" s="18" t="s">
        <v>2298</v>
      </c>
    </row>
    <row r="66" spans="1:1" x14ac:dyDescent="0.25">
      <c r="A66" s="18" t="s">
        <v>2296</v>
      </c>
    </row>
    <row r="67" spans="1:1" x14ac:dyDescent="0.25">
      <c r="A67" s="18" t="s">
        <v>2293</v>
      </c>
    </row>
    <row r="68" spans="1:1" x14ac:dyDescent="0.25">
      <c r="A68" s="18" t="s">
        <v>2411</v>
      </c>
    </row>
    <row r="69" spans="1:1" x14ac:dyDescent="0.25">
      <c r="A69" s="18" t="s">
        <v>2295</v>
      </c>
    </row>
    <row r="70" spans="1:1" x14ac:dyDescent="0.25">
      <c r="A70" s="18" t="s">
        <v>2294</v>
      </c>
    </row>
    <row r="71" spans="1:1" x14ac:dyDescent="0.25">
      <c r="A71" s="18" t="s">
        <v>2299</v>
      </c>
    </row>
    <row r="72" spans="1:1" x14ac:dyDescent="0.25">
      <c r="A72" s="11" t="s">
        <v>140</v>
      </c>
    </row>
    <row r="73" spans="1:1" x14ac:dyDescent="0.25">
      <c r="A73" s="17" t="s">
        <v>2414</v>
      </c>
    </row>
    <row r="74" spans="1:1" x14ac:dyDescent="0.25">
      <c r="A74" s="18" t="s">
        <v>2414</v>
      </c>
    </row>
    <row r="75" spans="1:1" x14ac:dyDescent="0.25">
      <c r="A75" s="11" t="s">
        <v>147</v>
      </c>
    </row>
    <row r="76" spans="1:1" x14ac:dyDescent="0.25">
      <c r="A76" s="17" t="s">
        <v>2414</v>
      </c>
    </row>
    <row r="77" spans="1:1" x14ac:dyDescent="0.25">
      <c r="A77" s="18" t="s">
        <v>2414</v>
      </c>
    </row>
    <row r="78" spans="1:1" x14ac:dyDescent="0.25">
      <c r="A78" s="11" t="s">
        <v>148</v>
      </c>
    </row>
    <row r="79" spans="1:1" x14ac:dyDescent="0.25">
      <c r="A79" s="17" t="s">
        <v>2414</v>
      </c>
    </row>
    <row r="80" spans="1:1" x14ac:dyDescent="0.25">
      <c r="A80" s="18" t="s">
        <v>2414</v>
      </c>
    </row>
    <row r="81" spans="1:1" x14ac:dyDescent="0.25">
      <c r="A81" s="11" t="s">
        <v>149</v>
      </c>
    </row>
    <row r="82" spans="1:1" x14ac:dyDescent="0.25">
      <c r="A82" s="17" t="s">
        <v>2414</v>
      </c>
    </row>
    <row r="83" spans="1:1" x14ac:dyDescent="0.25">
      <c r="A83" s="18" t="s">
        <v>2414</v>
      </c>
    </row>
    <row r="84" spans="1:1" x14ac:dyDescent="0.25">
      <c r="A84" s="11" t="s">
        <v>150</v>
      </c>
    </row>
    <row r="85" spans="1:1" x14ac:dyDescent="0.25">
      <c r="A85" s="17" t="s">
        <v>2262</v>
      </c>
    </row>
    <row r="86" spans="1:1" x14ac:dyDescent="0.25">
      <c r="A86" s="18" t="s">
        <v>2410</v>
      </c>
    </row>
    <row r="87" spans="1:1" x14ac:dyDescent="0.25">
      <c r="A87" s="18" t="s">
        <v>2301</v>
      </c>
    </row>
    <row r="88" spans="1:1" x14ac:dyDescent="0.25">
      <c r="A88" s="11" t="s">
        <v>162</v>
      </c>
    </row>
    <row r="89" spans="1:1" x14ac:dyDescent="0.25">
      <c r="A89" s="17" t="s">
        <v>2274</v>
      </c>
    </row>
    <row r="90" spans="1:1" x14ac:dyDescent="0.25">
      <c r="A90" s="18" t="s">
        <v>2304</v>
      </c>
    </row>
    <row r="91" spans="1:1" x14ac:dyDescent="0.25">
      <c r="A91" s="18" t="s">
        <v>2303</v>
      </c>
    </row>
    <row r="92" spans="1:1" x14ac:dyDescent="0.25">
      <c r="A92" s="11" t="s">
        <v>164</v>
      </c>
    </row>
    <row r="93" spans="1:1" x14ac:dyDescent="0.25">
      <c r="A93" s="17" t="s">
        <v>2414</v>
      </c>
    </row>
    <row r="94" spans="1:1" x14ac:dyDescent="0.25">
      <c r="A94" s="18" t="s">
        <v>2414</v>
      </c>
    </row>
    <row r="95" spans="1:1" x14ac:dyDescent="0.25">
      <c r="A95" s="11" t="s">
        <v>101</v>
      </c>
    </row>
    <row r="96" spans="1:1" x14ac:dyDescent="0.25">
      <c r="A96" s="17" t="s">
        <v>2414</v>
      </c>
    </row>
    <row r="97" spans="1:1" x14ac:dyDescent="0.25">
      <c r="A97" s="18" t="s">
        <v>2414</v>
      </c>
    </row>
    <row r="98" spans="1:1" x14ac:dyDescent="0.25">
      <c r="A98" s="11" t="s">
        <v>102</v>
      </c>
    </row>
    <row r="99" spans="1:1" x14ac:dyDescent="0.25">
      <c r="A99" s="17" t="s">
        <v>2274</v>
      </c>
    </row>
    <row r="100" spans="1:1" x14ac:dyDescent="0.25">
      <c r="A100" s="18" t="s">
        <v>2306</v>
      </c>
    </row>
    <row r="101" spans="1:1" x14ac:dyDescent="0.25">
      <c r="A101" s="11" t="s">
        <v>89</v>
      </c>
    </row>
    <row r="102" spans="1:1" x14ac:dyDescent="0.25">
      <c r="A102" s="17" t="s">
        <v>2414</v>
      </c>
    </row>
    <row r="103" spans="1:1" x14ac:dyDescent="0.25">
      <c r="A103" s="18" t="s">
        <v>2414</v>
      </c>
    </row>
    <row r="104" spans="1:1" x14ac:dyDescent="0.25">
      <c r="A104" s="11" t="s">
        <v>151</v>
      </c>
    </row>
    <row r="105" spans="1:1" x14ac:dyDescent="0.25">
      <c r="A105" s="17" t="s">
        <v>2414</v>
      </c>
    </row>
    <row r="106" spans="1:1" x14ac:dyDescent="0.25">
      <c r="A106" s="18" t="s">
        <v>2414</v>
      </c>
    </row>
    <row r="107" spans="1:1" x14ac:dyDescent="0.25">
      <c r="A107" s="11" t="s">
        <v>127</v>
      </c>
    </row>
    <row r="108" spans="1:1" x14ac:dyDescent="0.25">
      <c r="A108" s="17" t="s">
        <v>2414</v>
      </c>
    </row>
    <row r="109" spans="1:1" x14ac:dyDescent="0.25">
      <c r="A109" s="18" t="s">
        <v>2414</v>
      </c>
    </row>
    <row r="110" spans="1:1" x14ac:dyDescent="0.25">
      <c r="A110" s="11" t="s">
        <v>103</v>
      </c>
    </row>
    <row r="111" spans="1:1" x14ac:dyDescent="0.25">
      <c r="A111" s="17" t="s">
        <v>2414</v>
      </c>
    </row>
    <row r="112" spans="1:1" x14ac:dyDescent="0.25">
      <c r="A112" s="18" t="s">
        <v>2414</v>
      </c>
    </row>
    <row r="113" spans="1:1" x14ac:dyDescent="0.25">
      <c r="A113" s="11" t="s">
        <v>168</v>
      </c>
    </row>
    <row r="114" spans="1:1" x14ac:dyDescent="0.25">
      <c r="A114" s="17" t="s">
        <v>2274</v>
      </c>
    </row>
    <row r="115" spans="1:1" x14ac:dyDescent="0.25">
      <c r="A115" s="18" t="s">
        <v>2308</v>
      </c>
    </row>
    <row r="116" spans="1:1" x14ac:dyDescent="0.25">
      <c r="A116" s="11" t="s">
        <v>104</v>
      </c>
    </row>
    <row r="117" spans="1:1" x14ac:dyDescent="0.25">
      <c r="A117" s="17" t="s">
        <v>2414</v>
      </c>
    </row>
    <row r="118" spans="1:1" x14ac:dyDescent="0.25">
      <c r="A118" s="18" t="s">
        <v>2414</v>
      </c>
    </row>
    <row r="119" spans="1:1" x14ac:dyDescent="0.25">
      <c r="A119" s="11" t="s">
        <v>129</v>
      </c>
    </row>
    <row r="120" spans="1:1" x14ac:dyDescent="0.25">
      <c r="A120" s="17" t="s">
        <v>2414</v>
      </c>
    </row>
    <row r="121" spans="1:1" x14ac:dyDescent="0.25">
      <c r="A121" s="18" t="s">
        <v>2414</v>
      </c>
    </row>
    <row r="122" spans="1:1" x14ac:dyDescent="0.25">
      <c r="A122" s="11" t="s">
        <v>137</v>
      </c>
    </row>
    <row r="123" spans="1:1" x14ac:dyDescent="0.25">
      <c r="A123" s="17" t="s">
        <v>2262</v>
      </c>
    </row>
    <row r="124" spans="1:1" x14ac:dyDescent="0.25">
      <c r="A124" s="18" t="s">
        <v>2310</v>
      </c>
    </row>
    <row r="125" spans="1:1" x14ac:dyDescent="0.25">
      <c r="A125" s="11" t="s">
        <v>146</v>
      </c>
    </row>
    <row r="126" spans="1:1" x14ac:dyDescent="0.25">
      <c r="A126" s="17" t="s">
        <v>2414</v>
      </c>
    </row>
    <row r="127" spans="1:1" x14ac:dyDescent="0.25">
      <c r="A127" s="18" t="s">
        <v>2414</v>
      </c>
    </row>
    <row r="128" spans="1:1" x14ac:dyDescent="0.25">
      <c r="A128" s="11" t="s">
        <v>152</v>
      </c>
    </row>
    <row r="129" spans="1:1" x14ac:dyDescent="0.25">
      <c r="A129" s="17" t="s">
        <v>2414</v>
      </c>
    </row>
    <row r="130" spans="1:1" x14ac:dyDescent="0.25">
      <c r="A130" s="18" t="s">
        <v>2414</v>
      </c>
    </row>
    <row r="131" spans="1:1" x14ac:dyDescent="0.25">
      <c r="A131" s="11" t="s">
        <v>105</v>
      </c>
    </row>
    <row r="132" spans="1:1" x14ac:dyDescent="0.25">
      <c r="A132" s="17" t="s">
        <v>2414</v>
      </c>
    </row>
    <row r="133" spans="1:1" x14ac:dyDescent="0.25">
      <c r="A133" s="18" t="s">
        <v>2414</v>
      </c>
    </row>
    <row r="134" spans="1:1" x14ac:dyDescent="0.25">
      <c r="A134" s="11" t="s">
        <v>119</v>
      </c>
    </row>
    <row r="135" spans="1:1" x14ac:dyDescent="0.25">
      <c r="A135" s="17" t="s">
        <v>2414</v>
      </c>
    </row>
    <row r="136" spans="1:1" x14ac:dyDescent="0.25">
      <c r="A136" s="18" t="s">
        <v>2414</v>
      </c>
    </row>
    <row r="137" spans="1:1" x14ac:dyDescent="0.25">
      <c r="A137" s="11" t="s">
        <v>139</v>
      </c>
    </row>
    <row r="138" spans="1:1" x14ac:dyDescent="0.25">
      <c r="A138" s="17" t="s">
        <v>2414</v>
      </c>
    </row>
    <row r="139" spans="1:1" x14ac:dyDescent="0.25">
      <c r="A139" s="18" t="s">
        <v>2414</v>
      </c>
    </row>
    <row r="140" spans="1:1" x14ac:dyDescent="0.25">
      <c r="A140" s="11" t="s">
        <v>106</v>
      </c>
    </row>
    <row r="141" spans="1:1" x14ac:dyDescent="0.25">
      <c r="A141" s="17" t="s">
        <v>2274</v>
      </c>
    </row>
    <row r="142" spans="1:1" x14ac:dyDescent="0.25">
      <c r="A142" s="18" t="s">
        <v>2312</v>
      </c>
    </row>
    <row r="143" spans="1:1" x14ac:dyDescent="0.25">
      <c r="A143" s="11" t="s">
        <v>161</v>
      </c>
    </row>
    <row r="144" spans="1:1" x14ac:dyDescent="0.25">
      <c r="A144" s="17" t="s">
        <v>2414</v>
      </c>
    </row>
    <row r="145" spans="1:1" x14ac:dyDescent="0.25">
      <c r="A145" s="18" t="s">
        <v>2414</v>
      </c>
    </row>
    <row r="146" spans="1:1" x14ac:dyDescent="0.25">
      <c r="A146" s="11" t="s">
        <v>86</v>
      </c>
    </row>
    <row r="147" spans="1:1" x14ac:dyDescent="0.25">
      <c r="A147" s="17" t="s">
        <v>2262</v>
      </c>
    </row>
    <row r="148" spans="1:1" x14ac:dyDescent="0.25">
      <c r="A148" s="18" t="s">
        <v>2412</v>
      </c>
    </row>
    <row r="149" spans="1:1" x14ac:dyDescent="0.25">
      <c r="A149" s="11" t="s">
        <v>122</v>
      </c>
    </row>
    <row r="150" spans="1:1" x14ac:dyDescent="0.25">
      <c r="A150" s="17" t="s">
        <v>2414</v>
      </c>
    </row>
    <row r="151" spans="1:1" x14ac:dyDescent="0.25">
      <c r="A151" s="18" t="s">
        <v>2414</v>
      </c>
    </row>
    <row r="152" spans="1:1" x14ac:dyDescent="0.25">
      <c r="A152" s="11" t="s">
        <v>165</v>
      </c>
    </row>
    <row r="153" spans="1:1" x14ac:dyDescent="0.25">
      <c r="A153" s="17" t="s">
        <v>2414</v>
      </c>
    </row>
    <row r="154" spans="1:1" x14ac:dyDescent="0.25">
      <c r="A154" s="18" t="s">
        <v>2414</v>
      </c>
    </row>
    <row r="155" spans="1:1" x14ac:dyDescent="0.25">
      <c r="A155" s="11" t="s">
        <v>144</v>
      </c>
    </row>
    <row r="156" spans="1:1" x14ac:dyDescent="0.25">
      <c r="A156" s="17" t="s">
        <v>2414</v>
      </c>
    </row>
    <row r="157" spans="1:1" x14ac:dyDescent="0.25">
      <c r="A157" s="18" t="s">
        <v>2414</v>
      </c>
    </row>
    <row r="158" spans="1:1" x14ac:dyDescent="0.25">
      <c r="A158" s="11" t="s">
        <v>92</v>
      </c>
    </row>
    <row r="159" spans="1:1" x14ac:dyDescent="0.25">
      <c r="A159" s="17" t="s">
        <v>2414</v>
      </c>
    </row>
    <row r="160" spans="1:1" x14ac:dyDescent="0.25">
      <c r="A160" s="18" t="s">
        <v>2414</v>
      </c>
    </row>
    <row r="161" spans="1:1" x14ac:dyDescent="0.25">
      <c r="A161" s="11" t="s">
        <v>82</v>
      </c>
    </row>
    <row r="162" spans="1:1" x14ac:dyDescent="0.25">
      <c r="A162" s="17" t="s">
        <v>2414</v>
      </c>
    </row>
    <row r="163" spans="1:1" x14ac:dyDescent="0.25">
      <c r="A163" s="18" t="s">
        <v>2414</v>
      </c>
    </row>
    <row r="164" spans="1:1" x14ac:dyDescent="0.25">
      <c r="A164" s="11" t="s">
        <v>78</v>
      </c>
    </row>
    <row r="165" spans="1:1" x14ac:dyDescent="0.25">
      <c r="A165" s="17" t="s">
        <v>2414</v>
      </c>
    </row>
    <row r="166" spans="1:1" x14ac:dyDescent="0.25">
      <c r="A166" s="18" t="s">
        <v>2414</v>
      </c>
    </row>
    <row r="167" spans="1:1" x14ac:dyDescent="0.25">
      <c r="A167" s="11" t="s">
        <v>135</v>
      </c>
    </row>
    <row r="168" spans="1:1" x14ac:dyDescent="0.25">
      <c r="A168" s="17" t="s">
        <v>2262</v>
      </c>
    </row>
    <row r="169" spans="1:1" x14ac:dyDescent="0.25">
      <c r="A169" s="18" t="s">
        <v>2319</v>
      </c>
    </row>
    <row r="170" spans="1:1" x14ac:dyDescent="0.25">
      <c r="A170" s="18" t="s">
        <v>2320</v>
      </c>
    </row>
    <row r="171" spans="1:1" x14ac:dyDescent="0.25">
      <c r="A171" s="18" t="s">
        <v>2398</v>
      </c>
    </row>
    <row r="172" spans="1:1" x14ac:dyDescent="0.25">
      <c r="A172" s="18" t="s">
        <v>2318</v>
      </c>
    </row>
    <row r="173" spans="1:1" x14ac:dyDescent="0.25">
      <c r="A173" s="18" t="s">
        <v>2316</v>
      </c>
    </row>
    <row r="174" spans="1:1" x14ac:dyDescent="0.25">
      <c r="A174" s="18" t="s">
        <v>2399</v>
      </c>
    </row>
    <row r="175" spans="1:1" x14ac:dyDescent="0.25">
      <c r="A175" s="11" t="s">
        <v>155</v>
      </c>
    </row>
    <row r="176" spans="1:1" x14ac:dyDescent="0.25">
      <c r="A176" s="17" t="s">
        <v>2414</v>
      </c>
    </row>
    <row r="177" spans="1:1" x14ac:dyDescent="0.25">
      <c r="A177" s="18" t="s">
        <v>2414</v>
      </c>
    </row>
    <row r="178" spans="1:1" x14ac:dyDescent="0.25">
      <c r="A178" s="11" t="s">
        <v>158</v>
      </c>
    </row>
    <row r="179" spans="1:1" x14ac:dyDescent="0.25">
      <c r="A179" s="17" t="s">
        <v>2414</v>
      </c>
    </row>
    <row r="180" spans="1:1" x14ac:dyDescent="0.25">
      <c r="A180" s="18" t="s">
        <v>2414</v>
      </c>
    </row>
    <row r="181" spans="1:1" x14ac:dyDescent="0.25">
      <c r="A181" s="11" t="s">
        <v>174</v>
      </c>
    </row>
    <row r="182" spans="1:1" x14ac:dyDescent="0.25">
      <c r="A182" s="17" t="s">
        <v>2414</v>
      </c>
    </row>
    <row r="183" spans="1:1" x14ac:dyDescent="0.25">
      <c r="A183" s="18" t="s">
        <v>2414</v>
      </c>
    </row>
    <row r="184" spans="1:1" x14ac:dyDescent="0.25">
      <c r="A184" s="11" t="s">
        <v>176</v>
      </c>
    </row>
    <row r="185" spans="1:1" x14ac:dyDescent="0.25">
      <c r="A185" s="17" t="s">
        <v>2414</v>
      </c>
    </row>
    <row r="186" spans="1:1" x14ac:dyDescent="0.25">
      <c r="A186" s="18" t="s">
        <v>2414</v>
      </c>
    </row>
    <row r="187" spans="1:1" x14ac:dyDescent="0.25">
      <c r="A187" s="11" t="s">
        <v>177</v>
      </c>
    </row>
    <row r="188" spans="1:1" x14ac:dyDescent="0.25">
      <c r="A188" s="17" t="s">
        <v>2414</v>
      </c>
    </row>
    <row r="189" spans="1:1" x14ac:dyDescent="0.25">
      <c r="A189" s="18" t="s">
        <v>2414</v>
      </c>
    </row>
    <row r="190" spans="1:1" x14ac:dyDescent="0.25">
      <c r="A190" s="11" t="s">
        <v>182</v>
      </c>
    </row>
    <row r="191" spans="1:1" x14ac:dyDescent="0.25">
      <c r="A191" s="17" t="s">
        <v>2414</v>
      </c>
    </row>
    <row r="192" spans="1:1" x14ac:dyDescent="0.25">
      <c r="A192" s="18" t="s">
        <v>2414</v>
      </c>
    </row>
    <row r="193" spans="1:1" x14ac:dyDescent="0.25">
      <c r="A193" s="11" t="s">
        <v>184</v>
      </c>
    </row>
    <row r="194" spans="1:1" x14ac:dyDescent="0.25">
      <c r="A194" s="17" t="s">
        <v>2414</v>
      </c>
    </row>
    <row r="195" spans="1:1" x14ac:dyDescent="0.25">
      <c r="A195" s="18" t="s">
        <v>2414</v>
      </c>
    </row>
    <row r="196" spans="1:1" x14ac:dyDescent="0.25">
      <c r="A196" s="11" t="s">
        <v>193</v>
      </c>
    </row>
    <row r="197" spans="1:1" x14ac:dyDescent="0.25">
      <c r="A197" s="17" t="s">
        <v>2414</v>
      </c>
    </row>
    <row r="198" spans="1:1" x14ac:dyDescent="0.25">
      <c r="A198" s="18" t="s">
        <v>2414</v>
      </c>
    </row>
    <row r="199" spans="1:1" x14ac:dyDescent="0.25">
      <c r="A199" s="11" t="s">
        <v>189</v>
      </c>
    </row>
    <row r="200" spans="1:1" x14ac:dyDescent="0.25">
      <c r="A200" s="17" t="s">
        <v>2414</v>
      </c>
    </row>
    <row r="201" spans="1:1" x14ac:dyDescent="0.25">
      <c r="A201" s="18" t="s">
        <v>2414</v>
      </c>
    </row>
    <row r="202" spans="1:1" x14ac:dyDescent="0.25">
      <c r="A202" s="11" t="s">
        <v>199</v>
      </c>
    </row>
    <row r="203" spans="1:1" x14ac:dyDescent="0.25">
      <c r="A203" s="17" t="s">
        <v>2414</v>
      </c>
    </row>
    <row r="204" spans="1:1" x14ac:dyDescent="0.25">
      <c r="A204" s="18" t="s">
        <v>2414</v>
      </c>
    </row>
    <row r="205" spans="1:1" x14ac:dyDescent="0.25">
      <c r="A205" s="11" t="s">
        <v>208</v>
      </c>
    </row>
    <row r="206" spans="1:1" x14ac:dyDescent="0.25">
      <c r="A206" s="17" t="s">
        <v>2414</v>
      </c>
    </row>
    <row r="207" spans="1:1" x14ac:dyDescent="0.25">
      <c r="A207" s="18" t="s">
        <v>2414</v>
      </c>
    </row>
    <row r="208" spans="1:1" x14ac:dyDescent="0.25">
      <c r="A208" s="11" t="s">
        <v>214</v>
      </c>
    </row>
    <row r="209" spans="1:1" x14ac:dyDescent="0.25">
      <c r="A209" s="17" t="s">
        <v>2414</v>
      </c>
    </row>
    <row r="210" spans="1:1" x14ac:dyDescent="0.25">
      <c r="A210" s="18" t="s">
        <v>2414</v>
      </c>
    </row>
    <row r="211" spans="1:1" x14ac:dyDescent="0.25">
      <c r="A211" s="11" t="s">
        <v>215</v>
      </c>
    </row>
    <row r="212" spans="1:1" x14ac:dyDescent="0.25">
      <c r="A212" s="17" t="s">
        <v>2414</v>
      </c>
    </row>
    <row r="213" spans="1:1" x14ac:dyDescent="0.25">
      <c r="A213" s="18" t="s">
        <v>2414</v>
      </c>
    </row>
    <row r="214" spans="1:1" x14ac:dyDescent="0.25">
      <c r="A214" s="11" t="s">
        <v>219</v>
      </c>
    </row>
    <row r="215" spans="1:1" x14ac:dyDescent="0.25">
      <c r="A215" s="17" t="s">
        <v>2414</v>
      </c>
    </row>
    <row r="216" spans="1:1" x14ac:dyDescent="0.25">
      <c r="A216" s="18" t="s">
        <v>2414</v>
      </c>
    </row>
    <row r="217" spans="1:1" x14ac:dyDescent="0.25">
      <c r="A217" s="11" t="s">
        <v>227</v>
      </c>
    </row>
    <row r="218" spans="1:1" x14ac:dyDescent="0.25">
      <c r="A218" s="17" t="s">
        <v>2414</v>
      </c>
    </row>
    <row r="219" spans="1:1" x14ac:dyDescent="0.25">
      <c r="A219" s="18" t="s">
        <v>2414</v>
      </c>
    </row>
    <row r="220" spans="1:1" x14ac:dyDescent="0.25">
      <c r="A220" s="11" t="s">
        <v>228</v>
      </c>
    </row>
    <row r="221" spans="1:1" x14ac:dyDescent="0.25">
      <c r="A221" s="17" t="s">
        <v>2414</v>
      </c>
    </row>
    <row r="222" spans="1:1" x14ac:dyDescent="0.25">
      <c r="A222" s="18" t="s">
        <v>2414</v>
      </c>
    </row>
    <row r="223" spans="1:1" x14ac:dyDescent="0.25">
      <c r="A223" s="11" t="s">
        <v>229</v>
      </c>
    </row>
    <row r="224" spans="1:1" x14ac:dyDescent="0.25">
      <c r="A224" s="17" t="s">
        <v>2414</v>
      </c>
    </row>
    <row r="225" spans="1:1" x14ac:dyDescent="0.25">
      <c r="A225" s="18" t="s">
        <v>2414</v>
      </c>
    </row>
    <row r="226" spans="1:1" x14ac:dyDescent="0.25">
      <c r="A226" s="11" t="s">
        <v>236</v>
      </c>
    </row>
    <row r="227" spans="1:1" x14ac:dyDescent="0.25">
      <c r="A227" s="17" t="s">
        <v>2414</v>
      </c>
    </row>
    <row r="228" spans="1:1" x14ac:dyDescent="0.25">
      <c r="A228" s="18" t="s">
        <v>2414</v>
      </c>
    </row>
    <row r="229" spans="1:1" x14ac:dyDescent="0.25">
      <c r="A229" s="11" t="s">
        <v>230</v>
      </c>
    </row>
    <row r="230" spans="1:1" x14ac:dyDescent="0.25">
      <c r="A230" s="17" t="s">
        <v>2414</v>
      </c>
    </row>
    <row r="231" spans="1:1" x14ac:dyDescent="0.25">
      <c r="A231" s="18" t="s">
        <v>2414</v>
      </c>
    </row>
    <row r="232" spans="1:1" x14ac:dyDescent="0.25">
      <c r="A232" s="11" t="s">
        <v>196</v>
      </c>
    </row>
    <row r="233" spans="1:1" x14ac:dyDescent="0.25">
      <c r="A233" s="17" t="s">
        <v>2414</v>
      </c>
    </row>
    <row r="234" spans="1:1" x14ac:dyDescent="0.25">
      <c r="A234" s="18" t="s">
        <v>2414</v>
      </c>
    </row>
    <row r="235" spans="1:1" x14ac:dyDescent="0.25">
      <c r="A235" s="11" t="s">
        <v>231</v>
      </c>
    </row>
    <row r="236" spans="1:1" x14ac:dyDescent="0.25">
      <c r="A236" s="17" t="s">
        <v>2414</v>
      </c>
    </row>
    <row r="237" spans="1:1" x14ac:dyDescent="0.25">
      <c r="A237" s="18" t="s">
        <v>2414</v>
      </c>
    </row>
    <row r="238" spans="1:1" x14ac:dyDescent="0.25">
      <c r="A238" s="11" t="s">
        <v>232</v>
      </c>
    </row>
    <row r="239" spans="1:1" x14ac:dyDescent="0.25">
      <c r="A239" s="17" t="s">
        <v>2414</v>
      </c>
    </row>
    <row r="240" spans="1:1" x14ac:dyDescent="0.25">
      <c r="A240" s="18" t="s">
        <v>2414</v>
      </c>
    </row>
    <row r="241" spans="1:1" x14ac:dyDescent="0.25">
      <c r="A241" s="11" t="s">
        <v>223</v>
      </c>
    </row>
    <row r="242" spans="1:1" x14ac:dyDescent="0.25">
      <c r="A242" s="17" t="s">
        <v>2414</v>
      </c>
    </row>
    <row r="243" spans="1:1" x14ac:dyDescent="0.25">
      <c r="A243" s="18" t="s">
        <v>2414</v>
      </c>
    </row>
    <row r="244" spans="1:1" x14ac:dyDescent="0.25">
      <c r="A244" s="11" t="s">
        <v>172</v>
      </c>
    </row>
    <row r="245" spans="1:1" x14ac:dyDescent="0.25">
      <c r="A245" s="17" t="s">
        <v>2414</v>
      </c>
    </row>
    <row r="246" spans="1:1" x14ac:dyDescent="0.25">
      <c r="A246" s="18" t="s">
        <v>2414</v>
      </c>
    </row>
    <row r="247" spans="1:1" x14ac:dyDescent="0.25">
      <c r="A247" s="11" t="s">
        <v>179</v>
      </c>
    </row>
    <row r="248" spans="1:1" x14ac:dyDescent="0.25">
      <c r="A248" s="17" t="s">
        <v>2414</v>
      </c>
    </row>
    <row r="249" spans="1:1" x14ac:dyDescent="0.25">
      <c r="A249" s="18" t="s">
        <v>2414</v>
      </c>
    </row>
    <row r="250" spans="1:1" x14ac:dyDescent="0.25">
      <c r="A250" s="11" t="s">
        <v>203</v>
      </c>
    </row>
    <row r="251" spans="1:1" x14ac:dyDescent="0.25">
      <c r="A251" s="17" t="s">
        <v>2414</v>
      </c>
    </row>
    <row r="252" spans="1:1" x14ac:dyDescent="0.25">
      <c r="A252" s="18" t="s">
        <v>2414</v>
      </c>
    </row>
    <row r="253" spans="1:1" x14ac:dyDescent="0.25">
      <c r="A253" s="11" t="s">
        <v>206</v>
      </c>
    </row>
    <row r="254" spans="1:1" x14ac:dyDescent="0.25">
      <c r="A254" s="17" t="s">
        <v>2414</v>
      </c>
    </row>
    <row r="255" spans="1:1" x14ac:dyDescent="0.25">
      <c r="A255" s="18" t="s">
        <v>2414</v>
      </c>
    </row>
    <row r="256" spans="1:1" x14ac:dyDescent="0.25">
      <c r="A256" s="11" t="s">
        <v>216</v>
      </c>
    </row>
    <row r="257" spans="1:1" x14ac:dyDescent="0.25">
      <c r="A257" s="17" t="s">
        <v>2414</v>
      </c>
    </row>
    <row r="258" spans="1:1" x14ac:dyDescent="0.25">
      <c r="A258" s="18" t="s">
        <v>2414</v>
      </c>
    </row>
    <row r="259" spans="1:1" x14ac:dyDescent="0.25">
      <c r="A259" s="11" t="s">
        <v>171</v>
      </c>
    </row>
    <row r="260" spans="1:1" x14ac:dyDescent="0.25">
      <c r="A260" s="17" t="s">
        <v>2414</v>
      </c>
    </row>
    <row r="261" spans="1:1" x14ac:dyDescent="0.25">
      <c r="A261" s="18" t="s">
        <v>2414</v>
      </c>
    </row>
    <row r="262" spans="1:1" x14ac:dyDescent="0.25">
      <c r="A262" s="11" t="s">
        <v>195</v>
      </c>
    </row>
    <row r="263" spans="1:1" x14ac:dyDescent="0.25">
      <c r="A263" s="17" t="s">
        <v>2414</v>
      </c>
    </row>
    <row r="264" spans="1:1" x14ac:dyDescent="0.25">
      <c r="A264" s="18" t="s">
        <v>2414</v>
      </c>
    </row>
    <row r="265" spans="1:1" x14ac:dyDescent="0.25">
      <c r="A265" s="11" t="s">
        <v>175</v>
      </c>
    </row>
    <row r="266" spans="1:1" x14ac:dyDescent="0.25">
      <c r="A266" s="17" t="s">
        <v>2274</v>
      </c>
    </row>
    <row r="267" spans="1:1" x14ac:dyDescent="0.25">
      <c r="A267" s="18" t="s">
        <v>2322</v>
      </c>
    </row>
    <row r="268" spans="1:1" x14ac:dyDescent="0.25">
      <c r="A268" s="11" t="s">
        <v>217</v>
      </c>
    </row>
    <row r="269" spans="1:1" x14ac:dyDescent="0.25">
      <c r="A269" s="17" t="s">
        <v>2414</v>
      </c>
    </row>
    <row r="270" spans="1:1" x14ac:dyDescent="0.25">
      <c r="A270" s="18" t="s">
        <v>2414</v>
      </c>
    </row>
    <row r="271" spans="1:1" x14ac:dyDescent="0.25">
      <c r="A271" s="11" t="s">
        <v>233</v>
      </c>
    </row>
    <row r="272" spans="1:1" x14ac:dyDescent="0.25">
      <c r="A272" s="17" t="s">
        <v>2414</v>
      </c>
    </row>
    <row r="273" spans="1:1" x14ac:dyDescent="0.25">
      <c r="A273" s="18" t="s">
        <v>2414</v>
      </c>
    </row>
    <row r="274" spans="1:1" x14ac:dyDescent="0.25">
      <c r="A274" s="11" t="s">
        <v>234</v>
      </c>
    </row>
    <row r="275" spans="1:1" x14ac:dyDescent="0.25">
      <c r="A275" s="17" t="s">
        <v>2414</v>
      </c>
    </row>
    <row r="276" spans="1:1" x14ac:dyDescent="0.25">
      <c r="A276" s="18" t="s">
        <v>2414</v>
      </c>
    </row>
    <row r="277" spans="1:1" x14ac:dyDescent="0.25">
      <c r="A277" s="11" t="s">
        <v>224</v>
      </c>
    </row>
    <row r="278" spans="1:1" x14ac:dyDescent="0.25">
      <c r="A278" s="17" t="s">
        <v>2414</v>
      </c>
    </row>
    <row r="279" spans="1:1" x14ac:dyDescent="0.25">
      <c r="A279" s="18" t="s">
        <v>2414</v>
      </c>
    </row>
    <row r="280" spans="1:1" x14ac:dyDescent="0.25">
      <c r="A280" s="11" t="s">
        <v>225</v>
      </c>
    </row>
    <row r="281" spans="1:1" x14ac:dyDescent="0.25">
      <c r="A281" s="17" t="s">
        <v>2414</v>
      </c>
    </row>
    <row r="282" spans="1:1" x14ac:dyDescent="0.25">
      <c r="A282" s="18" t="s">
        <v>2414</v>
      </c>
    </row>
    <row r="283" spans="1:1" x14ac:dyDescent="0.25">
      <c r="A283" s="11" t="s">
        <v>235</v>
      </c>
    </row>
    <row r="284" spans="1:1" x14ac:dyDescent="0.25">
      <c r="A284" s="17" t="s">
        <v>2414</v>
      </c>
    </row>
    <row r="285" spans="1:1" x14ac:dyDescent="0.25">
      <c r="A285" s="18" t="s">
        <v>2414</v>
      </c>
    </row>
    <row r="286" spans="1:1" x14ac:dyDescent="0.25">
      <c r="A286" s="11" t="s">
        <v>212</v>
      </c>
    </row>
    <row r="287" spans="1:1" x14ac:dyDescent="0.25">
      <c r="A287" s="17" t="s">
        <v>2414</v>
      </c>
    </row>
    <row r="288" spans="1:1" x14ac:dyDescent="0.25">
      <c r="A288" s="18" t="s">
        <v>2414</v>
      </c>
    </row>
    <row r="289" spans="1:1" x14ac:dyDescent="0.25">
      <c r="A289" s="11" t="s">
        <v>238</v>
      </c>
    </row>
    <row r="290" spans="1:1" x14ac:dyDescent="0.25">
      <c r="A290" s="17" t="s">
        <v>2414</v>
      </c>
    </row>
    <row r="291" spans="1:1" x14ac:dyDescent="0.25">
      <c r="A291" s="18" t="s">
        <v>2414</v>
      </c>
    </row>
    <row r="292" spans="1:1" x14ac:dyDescent="0.25">
      <c r="A292" s="11" t="s">
        <v>241</v>
      </c>
    </row>
    <row r="293" spans="1:1" x14ac:dyDescent="0.25">
      <c r="A293" s="17" t="s">
        <v>2414</v>
      </c>
    </row>
    <row r="294" spans="1:1" x14ac:dyDescent="0.25">
      <c r="A294" s="18" t="s">
        <v>2414</v>
      </c>
    </row>
    <row r="295" spans="1:1" x14ac:dyDescent="0.25">
      <c r="A295" s="11" t="s">
        <v>252</v>
      </c>
    </row>
    <row r="296" spans="1:1" x14ac:dyDescent="0.25">
      <c r="A296" s="17" t="s">
        <v>2414</v>
      </c>
    </row>
    <row r="297" spans="1:1" x14ac:dyDescent="0.25">
      <c r="A297" s="18" t="s">
        <v>2414</v>
      </c>
    </row>
    <row r="298" spans="1:1" x14ac:dyDescent="0.25">
      <c r="A298" s="11" t="s">
        <v>253</v>
      </c>
    </row>
    <row r="299" spans="1:1" x14ac:dyDescent="0.25">
      <c r="A299" s="17" t="s">
        <v>2414</v>
      </c>
    </row>
    <row r="300" spans="1:1" x14ac:dyDescent="0.25">
      <c r="A300" s="18" t="s">
        <v>2414</v>
      </c>
    </row>
    <row r="301" spans="1:1" x14ac:dyDescent="0.25">
      <c r="A301" s="11" t="s">
        <v>254</v>
      </c>
    </row>
    <row r="302" spans="1:1" x14ac:dyDescent="0.25">
      <c r="A302" s="17" t="s">
        <v>2274</v>
      </c>
    </row>
    <row r="303" spans="1:1" x14ac:dyDescent="0.25">
      <c r="A303" s="18" t="s">
        <v>2324</v>
      </c>
    </row>
    <row r="304" spans="1:1" x14ac:dyDescent="0.25">
      <c r="A304" s="11" t="s">
        <v>255</v>
      </c>
    </row>
    <row r="305" spans="1:1" x14ac:dyDescent="0.25">
      <c r="A305" s="17" t="s">
        <v>2414</v>
      </c>
    </row>
    <row r="306" spans="1:1" x14ac:dyDescent="0.25">
      <c r="A306" s="18" t="s">
        <v>2414</v>
      </c>
    </row>
    <row r="307" spans="1:1" x14ac:dyDescent="0.25">
      <c r="A307" s="11" t="s">
        <v>272</v>
      </c>
    </row>
    <row r="308" spans="1:1" x14ac:dyDescent="0.25">
      <c r="A308" s="17" t="s">
        <v>2414</v>
      </c>
    </row>
    <row r="309" spans="1:1" x14ac:dyDescent="0.25">
      <c r="A309" s="18" t="s">
        <v>2414</v>
      </c>
    </row>
    <row r="310" spans="1:1" x14ac:dyDescent="0.25">
      <c r="A310" s="11" t="s">
        <v>282</v>
      </c>
    </row>
    <row r="311" spans="1:1" x14ac:dyDescent="0.25">
      <c r="A311" s="17" t="s">
        <v>2414</v>
      </c>
    </row>
    <row r="312" spans="1:1" x14ac:dyDescent="0.25">
      <c r="A312" s="18" t="s">
        <v>2414</v>
      </c>
    </row>
    <row r="313" spans="1:1" x14ac:dyDescent="0.25">
      <c r="A313" s="11" t="s">
        <v>296</v>
      </c>
    </row>
    <row r="314" spans="1:1" x14ac:dyDescent="0.25">
      <c r="A314" s="17" t="s">
        <v>2274</v>
      </c>
    </row>
    <row r="315" spans="1:1" x14ac:dyDescent="0.25">
      <c r="A315" s="18" t="s">
        <v>2339</v>
      </c>
    </row>
    <row r="316" spans="1:1" x14ac:dyDescent="0.25">
      <c r="A316" s="18" t="s">
        <v>2334</v>
      </c>
    </row>
    <row r="317" spans="1:1" x14ac:dyDescent="0.25">
      <c r="A317" s="18" t="s">
        <v>2336</v>
      </c>
    </row>
    <row r="318" spans="1:1" x14ac:dyDescent="0.25">
      <c r="A318" s="18" t="s">
        <v>2329</v>
      </c>
    </row>
    <row r="319" spans="1:1" x14ac:dyDescent="0.25">
      <c r="A319" s="18" t="s">
        <v>2332</v>
      </c>
    </row>
    <row r="320" spans="1:1" x14ac:dyDescent="0.25">
      <c r="A320" s="18" t="s">
        <v>2341</v>
      </c>
    </row>
    <row r="321" spans="1:1" x14ac:dyDescent="0.25">
      <c r="A321" s="18" t="s">
        <v>2337</v>
      </c>
    </row>
    <row r="322" spans="1:1" x14ac:dyDescent="0.25">
      <c r="A322" s="18" t="s">
        <v>2295</v>
      </c>
    </row>
    <row r="323" spans="1:1" x14ac:dyDescent="0.25">
      <c r="A323" s="18" t="s">
        <v>2331</v>
      </c>
    </row>
    <row r="324" spans="1:1" x14ac:dyDescent="0.25">
      <c r="A324" s="17" t="s">
        <v>2289</v>
      </c>
    </row>
    <row r="325" spans="1:1" x14ac:dyDescent="0.25">
      <c r="A325" s="18" t="s">
        <v>2327</v>
      </c>
    </row>
    <row r="326" spans="1:1" x14ac:dyDescent="0.25">
      <c r="A326" s="18" t="s">
        <v>2338</v>
      </c>
    </row>
    <row r="327" spans="1:1" x14ac:dyDescent="0.25">
      <c r="A327" s="18" t="s">
        <v>2400</v>
      </c>
    </row>
    <row r="328" spans="1:1" x14ac:dyDescent="0.25">
      <c r="A328" s="18" t="s">
        <v>2342</v>
      </c>
    </row>
    <row r="329" spans="1:1" x14ac:dyDescent="0.25">
      <c r="A329" s="11" t="s">
        <v>299</v>
      </c>
    </row>
    <row r="330" spans="1:1" x14ac:dyDescent="0.25">
      <c r="A330" s="17" t="s">
        <v>2414</v>
      </c>
    </row>
    <row r="331" spans="1:1" x14ac:dyDescent="0.25">
      <c r="A331" s="18" t="s">
        <v>2414</v>
      </c>
    </row>
    <row r="332" spans="1:1" x14ac:dyDescent="0.25">
      <c r="A332" s="11" t="s">
        <v>294</v>
      </c>
    </row>
    <row r="333" spans="1:1" x14ac:dyDescent="0.25">
      <c r="A333" s="17" t="s">
        <v>2414</v>
      </c>
    </row>
    <row r="334" spans="1:1" x14ac:dyDescent="0.25">
      <c r="A334" s="18" t="s">
        <v>2414</v>
      </c>
    </row>
    <row r="335" spans="1:1" x14ac:dyDescent="0.25">
      <c r="A335" s="11" t="s">
        <v>302</v>
      </c>
    </row>
    <row r="336" spans="1:1" x14ac:dyDescent="0.25">
      <c r="A336" s="17" t="s">
        <v>2414</v>
      </c>
    </row>
    <row r="337" spans="1:1" x14ac:dyDescent="0.25">
      <c r="A337" s="18" t="s">
        <v>2414</v>
      </c>
    </row>
    <row r="338" spans="1:1" x14ac:dyDescent="0.25">
      <c r="A338" s="11" t="s">
        <v>307</v>
      </c>
    </row>
    <row r="339" spans="1:1" x14ac:dyDescent="0.25">
      <c r="A339" s="17" t="s">
        <v>2414</v>
      </c>
    </row>
    <row r="340" spans="1:1" x14ac:dyDescent="0.25">
      <c r="A340" s="18" t="s">
        <v>2414</v>
      </c>
    </row>
    <row r="341" spans="1:1" x14ac:dyDescent="0.25">
      <c r="A341" s="11" t="s">
        <v>309</v>
      </c>
    </row>
    <row r="342" spans="1:1" x14ac:dyDescent="0.25">
      <c r="A342" s="17" t="s">
        <v>2262</v>
      </c>
    </row>
    <row r="343" spans="1:1" x14ac:dyDescent="0.25">
      <c r="A343" s="18" t="s">
        <v>2346</v>
      </c>
    </row>
    <row r="344" spans="1:1" x14ac:dyDescent="0.25">
      <c r="A344" s="18" t="s">
        <v>2345</v>
      </c>
    </row>
    <row r="345" spans="1:1" x14ac:dyDescent="0.25">
      <c r="A345" s="18" t="s">
        <v>2408</v>
      </c>
    </row>
    <row r="346" spans="1:1" x14ac:dyDescent="0.25">
      <c r="A346" s="18" t="s">
        <v>2344</v>
      </c>
    </row>
    <row r="347" spans="1:1" x14ac:dyDescent="0.25">
      <c r="A347" s="11" t="s">
        <v>310</v>
      </c>
    </row>
    <row r="348" spans="1:1" x14ac:dyDescent="0.25">
      <c r="A348" s="17" t="s">
        <v>2414</v>
      </c>
    </row>
    <row r="349" spans="1:1" x14ac:dyDescent="0.25">
      <c r="A349" s="18" t="s">
        <v>2414</v>
      </c>
    </row>
    <row r="350" spans="1:1" x14ac:dyDescent="0.25">
      <c r="A350" s="11" t="s">
        <v>311</v>
      </c>
    </row>
    <row r="351" spans="1:1" x14ac:dyDescent="0.25">
      <c r="A351" s="17" t="s">
        <v>2414</v>
      </c>
    </row>
    <row r="352" spans="1:1" x14ac:dyDescent="0.25">
      <c r="A352" s="18" t="s">
        <v>2414</v>
      </c>
    </row>
    <row r="353" spans="1:1" x14ac:dyDescent="0.25">
      <c r="A353" s="11" t="s">
        <v>312</v>
      </c>
    </row>
    <row r="354" spans="1:1" x14ac:dyDescent="0.25">
      <c r="A354" s="17" t="s">
        <v>2414</v>
      </c>
    </row>
    <row r="355" spans="1:1" x14ac:dyDescent="0.25">
      <c r="A355" s="18" t="s">
        <v>2414</v>
      </c>
    </row>
    <row r="356" spans="1:1" x14ac:dyDescent="0.25">
      <c r="A356" s="11" t="s">
        <v>313</v>
      </c>
    </row>
    <row r="357" spans="1:1" x14ac:dyDescent="0.25">
      <c r="A357" s="17" t="s">
        <v>2414</v>
      </c>
    </row>
    <row r="358" spans="1:1" x14ac:dyDescent="0.25">
      <c r="A358" s="18" t="s">
        <v>2414</v>
      </c>
    </row>
    <row r="359" spans="1:1" x14ac:dyDescent="0.25">
      <c r="A359" s="11" t="s">
        <v>314</v>
      </c>
    </row>
    <row r="360" spans="1:1" x14ac:dyDescent="0.25">
      <c r="A360" s="17" t="s">
        <v>2414</v>
      </c>
    </row>
    <row r="361" spans="1:1" x14ac:dyDescent="0.25">
      <c r="A361" s="18" t="s">
        <v>2414</v>
      </c>
    </row>
    <row r="362" spans="1:1" x14ac:dyDescent="0.25">
      <c r="A362" s="11" t="s">
        <v>315</v>
      </c>
    </row>
    <row r="363" spans="1:1" x14ac:dyDescent="0.25">
      <c r="A363" s="17" t="s">
        <v>2414</v>
      </c>
    </row>
    <row r="364" spans="1:1" x14ac:dyDescent="0.25">
      <c r="A364" s="18" t="s">
        <v>2414</v>
      </c>
    </row>
    <row r="365" spans="1:1" x14ac:dyDescent="0.25">
      <c r="A365" s="11" t="s">
        <v>316</v>
      </c>
    </row>
    <row r="366" spans="1:1" x14ac:dyDescent="0.25">
      <c r="A366" s="17" t="s">
        <v>2414</v>
      </c>
    </row>
    <row r="367" spans="1:1" x14ac:dyDescent="0.25">
      <c r="A367" s="18" t="s">
        <v>2414</v>
      </c>
    </row>
    <row r="368" spans="1:1" x14ac:dyDescent="0.25">
      <c r="A368" s="11" t="s">
        <v>333</v>
      </c>
    </row>
    <row r="369" spans="1:1" x14ac:dyDescent="0.25">
      <c r="A369" s="17" t="s">
        <v>2274</v>
      </c>
    </row>
    <row r="370" spans="1:1" x14ac:dyDescent="0.25">
      <c r="A370" s="18" t="s">
        <v>2348</v>
      </c>
    </row>
    <row r="371" spans="1:1" x14ac:dyDescent="0.25">
      <c r="A371" s="11" t="s">
        <v>339</v>
      </c>
    </row>
    <row r="372" spans="1:1" x14ac:dyDescent="0.25">
      <c r="A372" s="17" t="s">
        <v>2414</v>
      </c>
    </row>
    <row r="373" spans="1:1" x14ac:dyDescent="0.25">
      <c r="A373" s="18" t="s">
        <v>2414</v>
      </c>
    </row>
    <row r="374" spans="1:1" x14ac:dyDescent="0.25">
      <c r="A374" s="11" t="s">
        <v>342</v>
      </c>
    </row>
    <row r="375" spans="1:1" x14ac:dyDescent="0.25">
      <c r="A375" s="17" t="s">
        <v>2414</v>
      </c>
    </row>
    <row r="376" spans="1:1" x14ac:dyDescent="0.25">
      <c r="A376" s="18" t="s">
        <v>2414</v>
      </c>
    </row>
    <row r="377" spans="1:1" x14ac:dyDescent="0.25">
      <c r="A377" s="11" t="s">
        <v>344</v>
      </c>
    </row>
    <row r="378" spans="1:1" x14ac:dyDescent="0.25">
      <c r="A378" s="17" t="s">
        <v>2262</v>
      </c>
    </row>
    <row r="379" spans="1:1" x14ac:dyDescent="0.25">
      <c r="A379" s="18" t="s">
        <v>2350</v>
      </c>
    </row>
    <row r="380" spans="1:1" x14ac:dyDescent="0.25">
      <c r="A380" s="11" t="s">
        <v>345</v>
      </c>
    </row>
    <row r="381" spans="1:1" x14ac:dyDescent="0.25">
      <c r="A381" s="17" t="s">
        <v>2414</v>
      </c>
    </row>
    <row r="382" spans="1:1" x14ac:dyDescent="0.25">
      <c r="A382" s="18" t="s">
        <v>2414</v>
      </c>
    </row>
    <row r="383" spans="1:1" x14ac:dyDescent="0.25">
      <c r="A383" s="11" t="s">
        <v>346</v>
      </c>
    </row>
    <row r="384" spans="1:1" x14ac:dyDescent="0.25">
      <c r="A384" s="17" t="s">
        <v>2414</v>
      </c>
    </row>
    <row r="385" spans="1:1" x14ac:dyDescent="0.25">
      <c r="A385" s="18" t="s">
        <v>2414</v>
      </c>
    </row>
    <row r="386" spans="1:1" x14ac:dyDescent="0.25">
      <c r="A386" s="11" t="s">
        <v>351</v>
      </c>
    </row>
    <row r="387" spans="1:1" x14ac:dyDescent="0.25">
      <c r="A387" s="17" t="s">
        <v>2414</v>
      </c>
    </row>
    <row r="388" spans="1:1" x14ac:dyDescent="0.25">
      <c r="A388" s="18" t="s">
        <v>2414</v>
      </c>
    </row>
    <row r="389" spans="1:1" x14ac:dyDescent="0.25">
      <c r="A389" s="11" t="s">
        <v>352</v>
      </c>
    </row>
    <row r="390" spans="1:1" x14ac:dyDescent="0.25">
      <c r="A390" s="17" t="s">
        <v>2414</v>
      </c>
    </row>
    <row r="391" spans="1:1" x14ac:dyDescent="0.25">
      <c r="A391" s="18" t="s">
        <v>2414</v>
      </c>
    </row>
    <row r="392" spans="1:1" x14ac:dyDescent="0.25">
      <c r="A392" s="11" t="s">
        <v>354</v>
      </c>
    </row>
    <row r="393" spans="1:1" x14ac:dyDescent="0.25">
      <c r="A393" s="17" t="s">
        <v>2414</v>
      </c>
    </row>
    <row r="394" spans="1:1" x14ac:dyDescent="0.25">
      <c r="A394" s="18" t="s">
        <v>2414</v>
      </c>
    </row>
    <row r="395" spans="1:1" x14ac:dyDescent="0.25">
      <c r="A395" s="11" t="s">
        <v>273</v>
      </c>
    </row>
    <row r="396" spans="1:1" x14ac:dyDescent="0.25">
      <c r="A396" s="17" t="s">
        <v>2414</v>
      </c>
    </row>
    <row r="397" spans="1:1" x14ac:dyDescent="0.25">
      <c r="A397" s="18" t="s">
        <v>2414</v>
      </c>
    </row>
    <row r="398" spans="1:1" x14ac:dyDescent="0.25">
      <c r="A398" s="11" t="s">
        <v>256</v>
      </c>
    </row>
    <row r="399" spans="1:1" x14ac:dyDescent="0.25">
      <c r="A399" s="17" t="s">
        <v>2274</v>
      </c>
    </row>
    <row r="400" spans="1:1" x14ac:dyDescent="0.25">
      <c r="A400" s="18" t="s">
        <v>2352</v>
      </c>
    </row>
    <row r="401" spans="1:1" x14ac:dyDescent="0.25">
      <c r="A401" s="11" t="s">
        <v>317</v>
      </c>
    </row>
    <row r="402" spans="1:1" x14ac:dyDescent="0.25">
      <c r="A402" s="17" t="s">
        <v>2414</v>
      </c>
    </row>
    <row r="403" spans="1:1" x14ac:dyDescent="0.25">
      <c r="A403" s="18" t="s">
        <v>2414</v>
      </c>
    </row>
    <row r="404" spans="1:1" x14ac:dyDescent="0.25">
      <c r="A404" s="11" t="s">
        <v>318</v>
      </c>
    </row>
    <row r="405" spans="1:1" x14ac:dyDescent="0.25">
      <c r="A405" s="17" t="s">
        <v>2414</v>
      </c>
    </row>
    <row r="406" spans="1:1" x14ac:dyDescent="0.25">
      <c r="A406" s="18" t="s">
        <v>2414</v>
      </c>
    </row>
    <row r="407" spans="1:1" x14ac:dyDescent="0.25">
      <c r="A407" s="11" t="s">
        <v>257</v>
      </c>
    </row>
    <row r="408" spans="1:1" x14ac:dyDescent="0.25">
      <c r="A408" s="17" t="s">
        <v>2414</v>
      </c>
    </row>
    <row r="409" spans="1:1" x14ac:dyDescent="0.25">
      <c r="A409" s="18" t="s">
        <v>2414</v>
      </c>
    </row>
    <row r="410" spans="1:1" x14ac:dyDescent="0.25">
      <c r="A410" s="11" t="s">
        <v>319</v>
      </c>
    </row>
    <row r="411" spans="1:1" x14ac:dyDescent="0.25">
      <c r="A411" s="17" t="s">
        <v>2414</v>
      </c>
    </row>
    <row r="412" spans="1:1" x14ac:dyDescent="0.25">
      <c r="A412" s="18" t="s">
        <v>2414</v>
      </c>
    </row>
    <row r="413" spans="1:1" x14ac:dyDescent="0.25">
      <c r="A413" s="11" t="s">
        <v>320</v>
      </c>
    </row>
    <row r="414" spans="1:1" x14ac:dyDescent="0.25">
      <c r="A414" s="17" t="s">
        <v>2414</v>
      </c>
    </row>
    <row r="415" spans="1:1" x14ac:dyDescent="0.25">
      <c r="A415" s="18" t="s">
        <v>2414</v>
      </c>
    </row>
    <row r="416" spans="1:1" x14ac:dyDescent="0.25">
      <c r="A416" s="11" t="s">
        <v>350</v>
      </c>
    </row>
    <row r="417" spans="1:1" x14ac:dyDescent="0.25">
      <c r="A417" s="17" t="s">
        <v>2414</v>
      </c>
    </row>
    <row r="418" spans="1:1" x14ac:dyDescent="0.25">
      <c r="A418" s="18" t="s">
        <v>2414</v>
      </c>
    </row>
    <row r="419" spans="1:1" x14ac:dyDescent="0.25">
      <c r="A419" s="11" t="s">
        <v>285</v>
      </c>
    </row>
    <row r="420" spans="1:1" x14ac:dyDescent="0.25">
      <c r="A420" s="17" t="s">
        <v>2414</v>
      </c>
    </row>
    <row r="421" spans="1:1" x14ac:dyDescent="0.25">
      <c r="A421" s="18" t="s">
        <v>2414</v>
      </c>
    </row>
    <row r="422" spans="1:1" x14ac:dyDescent="0.25">
      <c r="A422" s="11" t="s">
        <v>274</v>
      </c>
    </row>
    <row r="423" spans="1:1" x14ac:dyDescent="0.25">
      <c r="A423" s="17" t="s">
        <v>2414</v>
      </c>
    </row>
    <row r="424" spans="1:1" x14ac:dyDescent="0.25">
      <c r="A424" s="18" t="s">
        <v>2414</v>
      </c>
    </row>
    <row r="425" spans="1:1" x14ac:dyDescent="0.25">
      <c r="A425" s="11" t="s">
        <v>335</v>
      </c>
    </row>
    <row r="426" spans="1:1" x14ac:dyDescent="0.25">
      <c r="A426" s="17" t="s">
        <v>2262</v>
      </c>
    </row>
    <row r="427" spans="1:1" x14ac:dyDescent="0.25">
      <c r="A427" s="18" t="s">
        <v>2355</v>
      </c>
    </row>
    <row r="428" spans="1:1" x14ac:dyDescent="0.25">
      <c r="A428" s="18" t="s">
        <v>2356</v>
      </c>
    </row>
    <row r="429" spans="1:1" x14ac:dyDescent="0.25">
      <c r="A429" s="18" t="s">
        <v>2401</v>
      </c>
    </row>
    <row r="430" spans="1:1" x14ac:dyDescent="0.25">
      <c r="A430" s="18" t="s">
        <v>2357</v>
      </c>
    </row>
    <row r="431" spans="1:1" x14ac:dyDescent="0.25">
      <c r="A431" s="18" t="s">
        <v>2354</v>
      </c>
    </row>
    <row r="432" spans="1:1" x14ac:dyDescent="0.25">
      <c r="A432" s="11" t="s">
        <v>321</v>
      </c>
    </row>
    <row r="433" spans="1:1" x14ac:dyDescent="0.25">
      <c r="A433" s="17" t="s">
        <v>2414</v>
      </c>
    </row>
    <row r="434" spans="1:1" x14ac:dyDescent="0.25">
      <c r="A434" s="18" t="s">
        <v>2414</v>
      </c>
    </row>
    <row r="435" spans="1:1" x14ac:dyDescent="0.25">
      <c r="A435" s="11" t="s">
        <v>338</v>
      </c>
    </row>
    <row r="436" spans="1:1" x14ac:dyDescent="0.25">
      <c r="A436" s="17" t="s">
        <v>2414</v>
      </c>
    </row>
    <row r="437" spans="1:1" x14ac:dyDescent="0.25">
      <c r="A437" s="18" t="s">
        <v>2414</v>
      </c>
    </row>
    <row r="438" spans="1:1" x14ac:dyDescent="0.25">
      <c r="A438" s="11" t="s">
        <v>322</v>
      </c>
    </row>
    <row r="439" spans="1:1" x14ac:dyDescent="0.25">
      <c r="A439" s="17" t="s">
        <v>2414</v>
      </c>
    </row>
    <row r="440" spans="1:1" x14ac:dyDescent="0.25">
      <c r="A440" s="18" t="s">
        <v>2414</v>
      </c>
    </row>
    <row r="441" spans="1:1" x14ac:dyDescent="0.25">
      <c r="A441" s="11" t="s">
        <v>323</v>
      </c>
    </row>
    <row r="442" spans="1:1" x14ac:dyDescent="0.25">
      <c r="A442" s="17" t="s">
        <v>2262</v>
      </c>
    </row>
    <row r="443" spans="1:1" x14ac:dyDescent="0.25">
      <c r="A443" s="18" t="s">
        <v>2402</v>
      </c>
    </row>
    <row r="444" spans="1:1" x14ac:dyDescent="0.25">
      <c r="A444" s="11" t="s">
        <v>355</v>
      </c>
    </row>
    <row r="445" spans="1:1" x14ac:dyDescent="0.25">
      <c r="A445" s="17" t="s">
        <v>2414</v>
      </c>
    </row>
    <row r="446" spans="1:1" x14ac:dyDescent="0.25">
      <c r="A446" s="18" t="s">
        <v>2414</v>
      </c>
    </row>
    <row r="447" spans="1:1" x14ac:dyDescent="0.25">
      <c r="A447" s="11" t="s">
        <v>271</v>
      </c>
    </row>
    <row r="448" spans="1:1" x14ac:dyDescent="0.25">
      <c r="A448" s="17" t="s">
        <v>2274</v>
      </c>
    </row>
    <row r="449" spans="1:1" x14ac:dyDescent="0.25">
      <c r="A449" s="18" t="s">
        <v>2360</v>
      </c>
    </row>
    <row r="450" spans="1:1" x14ac:dyDescent="0.25">
      <c r="A450" s="11" t="s">
        <v>246</v>
      </c>
    </row>
    <row r="451" spans="1:1" x14ac:dyDescent="0.25">
      <c r="A451" s="17" t="s">
        <v>2274</v>
      </c>
    </row>
    <row r="452" spans="1:1" x14ac:dyDescent="0.25">
      <c r="A452" s="18" t="s">
        <v>2362</v>
      </c>
    </row>
    <row r="453" spans="1:1" x14ac:dyDescent="0.25">
      <c r="A453" s="18" t="s">
        <v>2363</v>
      </c>
    </row>
    <row r="454" spans="1:1" x14ac:dyDescent="0.25">
      <c r="A454" s="11" t="s">
        <v>275</v>
      </c>
    </row>
    <row r="455" spans="1:1" x14ac:dyDescent="0.25">
      <c r="A455" s="17" t="s">
        <v>2414</v>
      </c>
    </row>
    <row r="456" spans="1:1" x14ac:dyDescent="0.25">
      <c r="A456" s="18" t="s">
        <v>2414</v>
      </c>
    </row>
    <row r="457" spans="1:1" x14ac:dyDescent="0.25">
      <c r="A457" s="11" t="s">
        <v>324</v>
      </c>
    </row>
    <row r="458" spans="1:1" x14ac:dyDescent="0.25">
      <c r="A458" s="17" t="s">
        <v>2414</v>
      </c>
    </row>
    <row r="459" spans="1:1" x14ac:dyDescent="0.25">
      <c r="A459" s="18" t="s">
        <v>2414</v>
      </c>
    </row>
    <row r="460" spans="1:1" x14ac:dyDescent="0.25">
      <c r="A460" s="11" t="s">
        <v>244</v>
      </c>
    </row>
    <row r="461" spans="1:1" x14ac:dyDescent="0.25">
      <c r="A461" s="17" t="s">
        <v>2414</v>
      </c>
    </row>
    <row r="462" spans="1:1" x14ac:dyDescent="0.25">
      <c r="A462" s="18" t="s">
        <v>2414</v>
      </c>
    </row>
    <row r="463" spans="1:1" x14ac:dyDescent="0.25">
      <c r="A463" s="11" t="s">
        <v>325</v>
      </c>
    </row>
    <row r="464" spans="1:1" x14ac:dyDescent="0.25">
      <c r="A464" s="17" t="s">
        <v>2414</v>
      </c>
    </row>
    <row r="465" spans="1:1" x14ac:dyDescent="0.25">
      <c r="A465" s="18" t="s">
        <v>2414</v>
      </c>
    </row>
    <row r="466" spans="1:1" x14ac:dyDescent="0.25">
      <c r="A466" s="11" t="s">
        <v>280</v>
      </c>
    </row>
    <row r="467" spans="1:1" x14ac:dyDescent="0.25">
      <c r="A467" s="17" t="s">
        <v>2414</v>
      </c>
    </row>
    <row r="468" spans="1:1" x14ac:dyDescent="0.25">
      <c r="A468" s="18" t="s">
        <v>2414</v>
      </c>
    </row>
    <row r="469" spans="1:1" x14ac:dyDescent="0.25">
      <c r="A469" s="11" t="s">
        <v>288</v>
      </c>
    </row>
    <row r="470" spans="1:1" x14ac:dyDescent="0.25">
      <c r="A470" s="17" t="s">
        <v>2414</v>
      </c>
    </row>
    <row r="471" spans="1:1" x14ac:dyDescent="0.25">
      <c r="A471" s="18" t="s">
        <v>2414</v>
      </c>
    </row>
    <row r="472" spans="1:1" x14ac:dyDescent="0.25">
      <c r="A472" s="11" t="s">
        <v>356</v>
      </c>
    </row>
    <row r="473" spans="1:1" x14ac:dyDescent="0.25">
      <c r="A473" s="17" t="s">
        <v>2274</v>
      </c>
    </row>
    <row r="474" spans="1:1" x14ac:dyDescent="0.25">
      <c r="A474" s="18" t="s">
        <v>2403</v>
      </c>
    </row>
    <row r="475" spans="1:1" x14ac:dyDescent="0.25">
      <c r="A475" s="11" t="s">
        <v>326</v>
      </c>
    </row>
    <row r="476" spans="1:1" x14ac:dyDescent="0.25">
      <c r="A476" s="17" t="s">
        <v>2414</v>
      </c>
    </row>
    <row r="477" spans="1:1" x14ac:dyDescent="0.25">
      <c r="A477" s="18" t="s">
        <v>2414</v>
      </c>
    </row>
    <row r="478" spans="1:1" x14ac:dyDescent="0.25">
      <c r="A478" s="11" t="s">
        <v>291</v>
      </c>
    </row>
    <row r="479" spans="1:1" x14ac:dyDescent="0.25">
      <c r="A479" s="17" t="s">
        <v>2262</v>
      </c>
    </row>
    <row r="480" spans="1:1" x14ac:dyDescent="0.25">
      <c r="A480" s="18" t="s">
        <v>2366</v>
      </c>
    </row>
    <row r="481" spans="1:1" x14ac:dyDescent="0.25">
      <c r="A481" s="11" t="s">
        <v>327</v>
      </c>
    </row>
    <row r="482" spans="1:1" x14ac:dyDescent="0.25">
      <c r="A482" s="17" t="s">
        <v>2414</v>
      </c>
    </row>
    <row r="483" spans="1:1" x14ac:dyDescent="0.25">
      <c r="A483" s="18" t="s">
        <v>2414</v>
      </c>
    </row>
    <row r="484" spans="1:1" x14ac:dyDescent="0.25">
      <c r="A484" s="11" t="s">
        <v>277</v>
      </c>
    </row>
    <row r="485" spans="1:1" x14ac:dyDescent="0.25">
      <c r="A485" s="17" t="s">
        <v>2414</v>
      </c>
    </row>
    <row r="486" spans="1:1" x14ac:dyDescent="0.25">
      <c r="A486" s="18" t="s">
        <v>2414</v>
      </c>
    </row>
    <row r="487" spans="1:1" x14ac:dyDescent="0.25">
      <c r="A487" s="11" t="s">
        <v>328</v>
      </c>
    </row>
    <row r="488" spans="1:1" x14ac:dyDescent="0.25">
      <c r="A488" s="17" t="s">
        <v>2414</v>
      </c>
    </row>
    <row r="489" spans="1:1" x14ac:dyDescent="0.25">
      <c r="A489" s="18" t="s">
        <v>2414</v>
      </c>
    </row>
    <row r="490" spans="1:1" x14ac:dyDescent="0.25">
      <c r="A490" s="11" t="s">
        <v>329</v>
      </c>
    </row>
    <row r="491" spans="1:1" x14ac:dyDescent="0.25">
      <c r="A491" s="17" t="s">
        <v>2414</v>
      </c>
    </row>
    <row r="492" spans="1:1" x14ac:dyDescent="0.25">
      <c r="A492" s="18" t="s">
        <v>2414</v>
      </c>
    </row>
    <row r="493" spans="1:1" x14ac:dyDescent="0.25">
      <c r="A493" s="11" t="s">
        <v>330</v>
      </c>
    </row>
    <row r="494" spans="1:1" x14ac:dyDescent="0.25">
      <c r="A494" s="17" t="s">
        <v>2274</v>
      </c>
    </row>
    <row r="495" spans="1:1" x14ac:dyDescent="0.25">
      <c r="A495" s="18" t="s">
        <v>2368</v>
      </c>
    </row>
    <row r="496" spans="1:1" x14ac:dyDescent="0.25">
      <c r="A496" s="11" t="s">
        <v>331</v>
      </c>
    </row>
    <row r="497" spans="1:1" x14ac:dyDescent="0.25">
      <c r="A497" s="17" t="s">
        <v>2414</v>
      </c>
    </row>
    <row r="498" spans="1:1" x14ac:dyDescent="0.25">
      <c r="A498" s="18" t="s">
        <v>2414</v>
      </c>
    </row>
    <row r="499" spans="1:1" x14ac:dyDescent="0.25">
      <c r="A499" s="11" t="s">
        <v>262</v>
      </c>
    </row>
    <row r="500" spans="1:1" x14ac:dyDescent="0.25">
      <c r="A500" s="17" t="s">
        <v>2414</v>
      </c>
    </row>
    <row r="501" spans="1:1" x14ac:dyDescent="0.25">
      <c r="A501" s="18" t="s">
        <v>2414</v>
      </c>
    </row>
    <row r="502" spans="1:1" x14ac:dyDescent="0.25">
      <c r="A502" s="11" t="s">
        <v>268</v>
      </c>
    </row>
    <row r="503" spans="1:1" x14ac:dyDescent="0.25">
      <c r="A503" s="17" t="s">
        <v>2414</v>
      </c>
    </row>
    <row r="504" spans="1:1" x14ac:dyDescent="0.25">
      <c r="A504" s="18" t="s">
        <v>2414</v>
      </c>
    </row>
    <row r="505" spans="1:1" x14ac:dyDescent="0.25">
      <c r="A505" s="11" t="s">
        <v>359</v>
      </c>
    </row>
    <row r="506" spans="1:1" x14ac:dyDescent="0.25">
      <c r="A506" s="17" t="s">
        <v>2414</v>
      </c>
    </row>
    <row r="507" spans="1:1" x14ac:dyDescent="0.25">
      <c r="A507" s="18" t="s">
        <v>2414</v>
      </c>
    </row>
    <row r="508" spans="1:1" x14ac:dyDescent="0.25">
      <c r="A508" s="11" t="s">
        <v>369</v>
      </c>
    </row>
    <row r="509" spans="1:1" x14ac:dyDescent="0.25">
      <c r="A509" s="17" t="s">
        <v>2414</v>
      </c>
    </row>
    <row r="510" spans="1:1" x14ac:dyDescent="0.25">
      <c r="A510" s="18" t="s">
        <v>2414</v>
      </c>
    </row>
    <row r="511" spans="1:1" x14ac:dyDescent="0.25">
      <c r="A511" s="11" t="s">
        <v>373</v>
      </c>
    </row>
    <row r="512" spans="1:1" x14ac:dyDescent="0.25">
      <c r="A512" s="17" t="s">
        <v>2414</v>
      </c>
    </row>
    <row r="513" spans="1:1" x14ac:dyDescent="0.25">
      <c r="A513" s="18" t="s">
        <v>2414</v>
      </c>
    </row>
    <row r="514" spans="1:1" x14ac:dyDescent="0.25">
      <c r="A514" s="11" t="s">
        <v>377</v>
      </c>
    </row>
    <row r="515" spans="1:1" x14ac:dyDescent="0.25">
      <c r="A515" s="17" t="s">
        <v>2414</v>
      </c>
    </row>
    <row r="516" spans="1:1" x14ac:dyDescent="0.25">
      <c r="A516" s="18" t="s">
        <v>2414</v>
      </c>
    </row>
    <row r="517" spans="1:1" x14ac:dyDescent="0.25">
      <c r="A517" s="11" t="s">
        <v>389</v>
      </c>
    </row>
    <row r="518" spans="1:1" x14ac:dyDescent="0.25">
      <c r="A518" s="17" t="s">
        <v>2414</v>
      </c>
    </row>
    <row r="519" spans="1:1" x14ac:dyDescent="0.25">
      <c r="A519" s="18" t="s">
        <v>2414</v>
      </c>
    </row>
    <row r="520" spans="1:1" x14ac:dyDescent="0.25">
      <c r="A520" s="11" t="s">
        <v>391</v>
      </c>
    </row>
    <row r="521" spans="1:1" x14ac:dyDescent="0.25">
      <c r="A521" s="17" t="s">
        <v>2262</v>
      </c>
    </row>
    <row r="522" spans="1:1" x14ac:dyDescent="0.25">
      <c r="A522" s="18" t="s">
        <v>2376</v>
      </c>
    </row>
    <row r="523" spans="1:1" x14ac:dyDescent="0.25">
      <c r="A523" s="18" t="s">
        <v>2372</v>
      </c>
    </row>
    <row r="524" spans="1:1" x14ac:dyDescent="0.25">
      <c r="A524" s="18" t="s">
        <v>2374</v>
      </c>
    </row>
    <row r="525" spans="1:1" x14ac:dyDescent="0.25">
      <c r="A525" s="17" t="s">
        <v>2289</v>
      </c>
    </row>
    <row r="526" spans="1:1" x14ac:dyDescent="0.25">
      <c r="A526" s="18" t="s">
        <v>2370</v>
      </c>
    </row>
    <row r="527" spans="1:1" x14ac:dyDescent="0.25">
      <c r="A527" s="11" t="s">
        <v>394</v>
      </c>
    </row>
    <row r="528" spans="1:1" x14ac:dyDescent="0.25">
      <c r="A528" s="17" t="s">
        <v>2427</v>
      </c>
    </row>
    <row r="529" spans="1:1" x14ac:dyDescent="0.25">
      <c r="A529" s="18" t="s">
        <v>2378</v>
      </c>
    </row>
    <row r="530" spans="1:1" x14ac:dyDescent="0.25">
      <c r="A530" s="11" t="s">
        <v>396</v>
      </c>
    </row>
    <row r="531" spans="1:1" x14ac:dyDescent="0.25">
      <c r="A531" s="17" t="s">
        <v>2414</v>
      </c>
    </row>
    <row r="532" spans="1:1" x14ac:dyDescent="0.25">
      <c r="A532" s="18" t="s">
        <v>2414</v>
      </c>
    </row>
    <row r="533" spans="1:1" x14ac:dyDescent="0.25">
      <c r="A533" s="11" t="s">
        <v>398</v>
      </c>
    </row>
    <row r="534" spans="1:1" x14ac:dyDescent="0.25">
      <c r="A534" s="17" t="s">
        <v>2414</v>
      </c>
    </row>
    <row r="535" spans="1:1" x14ac:dyDescent="0.25">
      <c r="A535" s="18" t="s">
        <v>2414</v>
      </c>
    </row>
    <row r="536" spans="1:1" x14ac:dyDescent="0.25">
      <c r="A536" s="11" t="s">
        <v>402</v>
      </c>
    </row>
    <row r="537" spans="1:1" x14ac:dyDescent="0.25">
      <c r="A537" s="17" t="s">
        <v>2262</v>
      </c>
    </row>
    <row r="538" spans="1:1" x14ac:dyDescent="0.25">
      <c r="A538" s="18" t="s">
        <v>2380</v>
      </c>
    </row>
    <row r="539" spans="1:1" x14ac:dyDescent="0.25">
      <c r="A539" s="18" t="s">
        <v>2381</v>
      </c>
    </row>
    <row r="540" spans="1:1" x14ac:dyDescent="0.25">
      <c r="A540" s="11" t="s">
        <v>419</v>
      </c>
    </row>
    <row r="541" spans="1:1" x14ac:dyDescent="0.25">
      <c r="A541" s="17" t="s">
        <v>2414</v>
      </c>
    </row>
    <row r="542" spans="1:1" x14ac:dyDescent="0.25">
      <c r="A542" s="18" t="s">
        <v>2414</v>
      </c>
    </row>
    <row r="543" spans="1:1" x14ac:dyDescent="0.25">
      <c r="A543" s="11" t="s">
        <v>408</v>
      </c>
    </row>
    <row r="544" spans="1:1" x14ac:dyDescent="0.25">
      <c r="A544" s="17" t="s">
        <v>2414</v>
      </c>
    </row>
    <row r="545" spans="1:1" x14ac:dyDescent="0.25">
      <c r="A545" s="18" t="s">
        <v>2414</v>
      </c>
    </row>
    <row r="546" spans="1:1" x14ac:dyDescent="0.25">
      <c r="A546" s="11" t="s">
        <v>405</v>
      </c>
    </row>
    <row r="547" spans="1:1" x14ac:dyDescent="0.25">
      <c r="A547" s="17" t="s">
        <v>2414</v>
      </c>
    </row>
    <row r="548" spans="1:1" x14ac:dyDescent="0.25">
      <c r="A548" s="18" t="s">
        <v>2414</v>
      </c>
    </row>
    <row r="549" spans="1:1" x14ac:dyDescent="0.25">
      <c r="A549" s="11" t="s">
        <v>410</v>
      </c>
    </row>
    <row r="550" spans="1:1" x14ac:dyDescent="0.25">
      <c r="A550" s="17" t="s">
        <v>2414</v>
      </c>
    </row>
    <row r="551" spans="1:1" x14ac:dyDescent="0.25">
      <c r="A551" s="18" t="s">
        <v>2414</v>
      </c>
    </row>
    <row r="552" spans="1:1" x14ac:dyDescent="0.25">
      <c r="A552" s="11" t="s">
        <v>411</v>
      </c>
    </row>
    <row r="553" spans="1:1" x14ac:dyDescent="0.25">
      <c r="A553" s="17" t="s">
        <v>2414</v>
      </c>
    </row>
    <row r="554" spans="1:1" x14ac:dyDescent="0.25">
      <c r="A554" s="18" t="s">
        <v>2414</v>
      </c>
    </row>
    <row r="555" spans="1:1" x14ac:dyDescent="0.25">
      <c r="A555" s="11" t="s">
        <v>412</v>
      </c>
    </row>
    <row r="556" spans="1:1" x14ac:dyDescent="0.25">
      <c r="A556" s="17" t="s">
        <v>2414</v>
      </c>
    </row>
    <row r="557" spans="1:1" x14ac:dyDescent="0.25">
      <c r="A557" s="18" t="s">
        <v>2414</v>
      </c>
    </row>
    <row r="558" spans="1:1" x14ac:dyDescent="0.25">
      <c r="A558" s="11" t="s">
        <v>421</v>
      </c>
    </row>
    <row r="559" spans="1:1" x14ac:dyDescent="0.25">
      <c r="A559" s="17" t="s">
        <v>2262</v>
      </c>
    </row>
    <row r="560" spans="1:1" x14ac:dyDescent="0.25">
      <c r="A560" s="18" t="s">
        <v>2383</v>
      </c>
    </row>
    <row r="561" spans="1:1" x14ac:dyDescent="0.25">
      <c r="A561" s="18" t="s">
        <v>2390</v>
      </c>
    </row>
    <row r="562" spans="1:1" x14ac:dyDescent="0.25">
      <c r="A562" s="17" t="s">
        <v>2274</v>
      </c>
    </row>
    <row r="563" spans="1:1" x14ac:dyDescent="0.25">
      <c r="A563" s="18" t="s">
        <v>2389</v>
      </c>
    </row>
    <row r="564" spans="1:1" x14ac:dyDescent="0.25">
      <c r="A564" s="18" t="s">
        <v>2384</v>
      </c>
    </row>
    <row r="565" spans="1:1" x14ac:dyDescent="0.25">
      <c r="A565" s="11" t="s">
        <v>378</v>
      </c>
    </row>
    <row r="566" spans="1:1" x14ac:dyDescent="0.25">
      <c r="A566" s="17" t="s">
        <v>2262</v>
      </c>
    </row>
    <row r="567" spans="1:1" x14ac:dyDescent="0.25">
      <c r="A567" s="18" t="s">
        <v>2386</v>
      </c>
    </row>
    <row r="568" spans="1:1" x14ac:dyDescent="0.25">
      <c r="A568" s="11" t="s">
        <v>399</v>
      </c>
    </row>
    <row r="569" spans="1:1" x14ac:dyDescent="0.25">
      <c r="A569" s="17" t="s">
        <v>2414</v>
      </c>
    </row>
    <row r="570" spans="1:1" x14ac:dyDescent="0.25">
      <c r="A570" s="18" t="s">
        <v>2414</v>
      </c>
    </row>
    <row r="571" spans="1:1" x14ac:dyDescent="0.25">
      <c r="A571" s="11" t="s">
        <v>413</v>
      </c>
    </row>
    <row r="572" spans="1:1" x14ac:dyDescent="0.25">
      <c r="A572" s="17" t="s">
        <v>2414</v>
      </c>
    </row>
    <row r="573" spans="1:1" x14ac:dyDescent="0.25">
      <c r="A573" s="18" t="s">
        <v>2414</v>
      </c>
    </row>
    <row r="574" spans="1:1" x14ac:dyDescent="0.25">
      <c r="A574" s="11" t="s">
        <v>414</v>
      </c>
    </row>
    <row r="575" spans="1:1" x14ac:dyDescent="0.25">
      <c r="A575" s="17" t="s">
        <v>2414</v>
      </c>
    </row>
    <row r="576" spans="1:1" x14ac:dyDescent="0.25">
      <c r="A576" s="18" t="s">
        <v>2414</v>
      </c>
    </row>
    <row r="577" spans="1:1" x14ac:dyDescent="0.25">
      <c r="A577" s="11" t="s">
        <v>415</v>
      </c>
    </row>
    <row r="578" spans="1:1" x14ac:dyDescent="0.25">
      <c r="A578" s="17" t="s">
        <v>2414</v>
      </c>
    </row>
    <row r="579" spans="1:1" x14ac:dyDescent="0.25">
      <c r="A579" s="18" t="s">
        <v>2414</v>
      </c>
    </row>
    <row r="580" spans="1:1" x14ac:dyDescent="0.25">
      <c r="A580" s="11" t="s">
        <v>400</v>
      </c>
    </row>
    <row r="581" spans="1:1" x14ac:dyDescent="0.25">
      <c r="A581" s="17" t="s">
        <v>2414</v>
      </c>
    </row>
    <row r="582" spans="1:1" x14ac:dyDescent="0.25">
      <c r="A582" s="18" t="s">
        <v>2414</v>
      </c>
    </row>
    <row r="583" spans="1:1" x14ac:dyDescent="0.25">
      <c r="A583" s="11" t="s">
        <v>367</v>
      </c>
    </row>
    <row r="584" spans="1:1" x14ac:dyDescent="0.25">
      <c r="A584" s="17" t="s">
        <v>2274</v>
      </c>
    </row>
    <row r="585" spans="1:1" x14ac:dyDescent="0.25">
      <c r="A585" s="18" t="s">
        <v>2388</v>
      </c>
    </row>
    <row r="586" spans="1:1" x14ac:dyDescent="0.25">
      <c r="A586" s="11" t="s">
        <v>423</v>
      </c>
    </row>
    <row r="587" spans="1:1" x14ac:dyDescent="0.25">
      <c r="A587" s="17" t="s">
        <v>2414</v>
      </c>
    </row>
    <row r="588" spans="1:1" x14ac:dyDescent="0.25">
      <c r="A588" s="18" t="s">
        <v>2414</v>
      </c>
    </row>
    <row r="589" spans="1:1" x14ac:dyDescent="0.25">
      <c r="A589" s="11" t="s">
        <v>424</v>
      </c>
    </row>
    <row r="590" spans="1:1" x14ac:dyDescent="0.25">
      <c r="A590" s="17" t="s">
        <v>2414</v>
      </c>
    </row>
    <row r="591" spans="1:1" x14ac:dyDescent="0.25">
      <c r="A591" s="18" t="s">
        <v>2414</v>
      </c>
    </row>
    <row r="592" spans="1:1" x14ac:dyDescent="0.25">
      <c r="A592" s="11" t="s">
        <v>379</v>
      </c>
    </row>
    <row r="593" spans="1:1" x14ac:dyDescent="0.25">
      <c r="A593" s="17" t="s">
        <v>2414</v>
      </c>
    </row>
    <row r="594" spans="1:1" x14ac:dyDescent="0.25">
      <c r="A594" s="18" t="s">
        <v>2414</v>
      </c>
    </row>
    <row r="595" spans="1:1" x14ac:dyDescent="0.25">
      <c r="A595" s="11" t="s">
        <v>380</v>
      </c>
    </row>
    <row r="596" spans="1:1" x14ac:dyDescent="0.25">
      <c r="A596" s="17" t="s">
        <v>2262</v>
      </c>
    </row>
    <row r="597" spans="1:1" x14ac:dyDescent="0.25">
      <c r="A597" s="18" t="s">
        <v>2393</v>
      </c>
    </row>
    <row r="598" spans="1:1" x14ac:dyDescent="0.25">
      <c r="A598" s="18" t="s">
        <v>2392</v>
      </c>
    </row>
    <row r="599" spans="1:1" x14ac:dyDescent="0.25">
      <c r="A599" s="18" t="s">
        <v>2404</v>
      </c>
    </row>
    <row r="600" spans="1:1" x14ac:dyDescent="0.25">
      <c r="A600" s="18" t="s">
        <v>2406</v>
      </c>
    </row>
    <row r="601" spans="1:1" x14ac:dyDescent="0.25">
      <c r="A601" s="18" t="s">
        <v>2405</v>
      </c>
    </row>
    <row r="602" spans="1:1" x14ac:dyDescent="0.25">
      <c r="A602" s="11" t="s">
        <v>372</v>
      </c>
    </row>
    <row r="603" spans="1:1" x14ac:dyDescent="0.25">
      <c r="A603" s="17" t="s">
        <v>2414</v>
      </c>
    </row>
    <row r="604" spans="1:1" x14ac:dyDescent="0.25">
      <c r="A604" s="18" t="s">
        <v>2414</v>
      </c>
    </row>
    <row r="605" spans="1:1" x14ac:dyDescent="0.25">
      <c r="A605" s="11" t="s">
        <v>381</v>
      </c>
    </row>
    <row r="606" spans="1:1" x14ac:dyDescent="0.25">
      <c r="A606" s="17" t="s">
        <v>2414</v>
      </c>
    </row>
    <row r="607" spans="1:1" x14ac:dyDescent="0.25">
      <c r="A607" s="18" t="s">
        <v>2414</v>
      </c>
    </row>
    <row r="608" spans="1:1" x14ac:dyDescent="0.25">
      <c r="A608" s="11" t="s">
        <v>388</v>
      </c>
    </row>
    <row r="609" spans="1:1" x14ac:dyDescent="0.25">
      <c r="A609" s="17" t="s">
        <v>2414</v>
      </c>
    </row>
    <row r="610" spans="1:1" x14ac:dyDescent="0.25">
      <c r="A610" s="18" t="s">
        <v>2414</v>
      </c>
    </row>
    <row r="611" spans="1:1" x14ac:dyDescent="0.25">
      <c r="A611" s="11" t="s">
        <v>397</v>
      </c>
    </row>
    <row r="612" spans="1:1" x14ac:dyDescent="0.25">
      <c r="A612" s="17" t="s">
        <v>2262</v>
      </c>
    </row>
    <row r="613" spans="1:1" x14ac:dyDescent="0.25">
      <c r="A613" s="18" t="s">
        <v>2407</v>
      </c>
    </row>
    <row r="614" spans="1:1" x14ac:dyDescent="0.25">
      <c r="A614" s="11" t="s">
        <v>385</v>
      </c>
    </row>
    <row r="615" spans="1:1" x14ac:dyDescent="0.25">
      <c r="A615" s="17" t="s">
        <v>2414</v>
      </c>
    </row>
    <row r="616" spans="1:1" x14ac:dyDescent="0.25">
      <c r="A616" s="18" t="s">
        <v>2414</v>
      </c>
    </row>
    <row r="617" spans="1:1" x14ac:dyDescent="0.25">
      <c r="A617" s="11" t="s">
        <v>382</v>
      </c>
    </row>
    <row r="618" spans="1:1" x14ac:dyDescent="0.25">
      <c r="A618" s="17" t="s">
        <v>2414</v>
      </c>
    </row>
    <row r="619" spans="1:1" x14ac:dyDescent="0.25">
      <c r="A619" s="18" t="s">
        <v>2414</v>
      </c>
    </row>
    <row r="620" spans="1:1" x14ac:dyDescent="0.25">
      <c r="A620" s="11" t="s">
        <v>416</v>
      </c>
    </row>
    <row r="621" spans="1:1" x14ac:dyDescent="0.25">
      <c r="A621" s="17" t="s">
        <v>2414</v>
      </c>
    </row>
    <row r="622" spans="1:1" x14ac:dyDescent="0.25">
      <c r="A622" s="18" t="s">
        <v>2414</v>
      </c>
    </row>
    <row r="623" spans="1:1" x14ac:dyDescent="0.25">
      <c r="A623" s="11" t="s">
        <v>383</v>
      </c>
    </row>
    <row r="624" spans="1:1" x14ac:dyDescent="0.25">
      <c r="A624" s="17" t="s">
        <v>2414</v>
      </c>
    </row>
    <row r="625" spans="1:1" x14ac:dyDescent="0.25">
      <c r="A625" s="18" t="s">
        <v>2414</v>
      </c>
    </row>
    <row r="626" spans="1:1" x14ac:dyDescent="0.25">
      <c r="A626" s="11" t="s">
        <v>2414</v>
      </c>
    </row>
    <row r="627" spans="1:1" x14ac:dyDescent="0.25">
      <c r="A627" s="17" t="s">
        <v>2414</v>
      </c>
    </row>
    <row r="628" spans="1:1" x14ac:dyDescent="0.25">
      <c r="A628" s="18" t="s">
        <v>2414</v>
      </c>
    </row>
    <row r="629" spans="1:1" x14ac:dyDescent="0.25">
      <c r="A629" s="11" t="s">
        <v>2415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9"/>
  <sheetViews>
    <sheetView workbookViewId="0">
      <selection activeCell="W2" sqref="W2"/>
    </sheetView>
  </sheetViews>
  <sheetFormatPr baseColWidth="10" defaultRowHeight="15" x14ac:dyDescent="0.25"/>
  <cols>
    <col min="1" max="1" width="5.5703125" bestFit="1" customWidth="1"/>
    <col min="2" max="2" width="9.85546875" bestFit="1" customWidth="1"/>
    <col min="3" max="3" width="4.5703125" bestFit="1" customWidth="1"/>
    <col min="4" max="4" width="37" bestFit="1" customWidth="1"/>
    <col min="5" max="5" width="6" bestFit="1" customWidth="1"/>
    <col min="6" max="6" width="5.42578125" bestFit="1" customWidth="1"/>
    <col min="7" max="7" width="43.5703125" bestFit="1" customWidth="1"/>
    <col min="8" max="8" width="35.140625" bestFit="1" customWidth="1"/>
    <col min="9" max="9" width="34.28515625" bestFit="1" customWidth="1"/>
    <col min="10" max="10" width="35.5703125" bestFit="1" customWidth="1"/>
    <col min="11" max="11" width="13.28515625" bestFit="1" customWidth="1"/>
    <col min="12" max="12" width="51" bestFit="1" customWidth="1"/>
    <col min="13" max="13" width="11" bestFit="1" customWidth="1"/>
    <col min="14" max="14" width="10" bestFit="1" customWidth="1"/>
    <col min="15" max="15" width="24.140625" bestFit="1" customWidth="1"/>
    <col min="16" max="16" width="34.85546875" bestFit="1" customWidth="1"/>
    <col min="17" max="17" width="6" bestFit="1" customWidth="1"/>
    <col min="18" max="18" width="30.7109375" bestFit="1" customWidth="1"/>
    <col min="19" max="19" width="10" style="7" customWidth="1"/>
    <col min="20" max="20" width="66.5703125" bestFit="1" customWidth="1"/>
    <col min="21" max="21" width="65.42578125" bestFit="1" customWidth="1"/>
    <col min="22" max="22" width="38.28515625" bestFit="1" customWidth="1"/>
    <col min="23" max="23" width="36.28515625" customWidth="1"/>
    <col min="24" max="24" width="14.7109375" customWidth="1"/>
  </cols>
  <sheetData>
    <row r="1" spans="1:24" x14ac:dyDescent="0.25">
      <c r="A1" t="s">
        <v>2416</v>
      </c>
      <c r="B1" t="s">
        <v>2</v>
      </c>
      <c r="C1" t="s">
        <v>0</v>
      </c>
      <c r="D1" t="s">
        <v>1</v>
      </c>
      <c r="E1" t="s">
        <v>3</v>
      </c>
      <c r="F1" t="s">
        <v>948</v>
      </c>
      <c r="G1" t="s">
        <v>949</v>
      </c>
      <c r="H1" t="s">
        <v>950</v>
      </c>
      <c r="I1" t="s">
        <v>951</v>
      </c>
      <c r="J1" t="s">
        <v>952</v>
      </c>
      <c r="K1" t="s">
        <v>2052</v>
      </c>
      <c r="L1" t="s">
        <v>953</v>
      </c>
      <c r="M1" t="s">
        <v>4</v>
      </c>
      <c r="N1" t="s">
        <v>5</v>
      </c>
      <c r="O1" t="s">
        <v>954</v>
      </c>
      <c r="P1" t="s">
        <v>955</v>
      </c>
      <c r="Q1" t="s">
        <v>956</v>
      </c>
      <c r="R1" t="s">
        <v>957</v>
      </c>
      <c r="S1" s="7" t="s">
        <v>2395</v>
      </c>
      <c r="T1" t="s">
        <v>958</v>
      </c>
      <c r="U1" t="s">
        <v>959</v>
      </c>
      <c r="V1" t="s">
        <v>2259</v>
      </c>
      <c r="W1" t="s">
        <v>2396</v>
      </c>
    </row>
    <row r="2" spans="1:24" x14ac:dyDescent="0.25">
      <c r="A2">
        <v>1</v>
      </c>
      <c r="B2" t="s">
        <v>94</v>
      </c>
      <c r="C2" t="str">
        <f>VLOOKUP($B2,Feuil2!$A:$U,2,FALSE)</f>
        <v>008</v>
      </c>
      <c r="D2" t="str">
        <f>VLOOKUP($B2,Feuil2!$A:$U,3,FALSE)</f>
        <v>CHARLEVILLE-MEZIERES</v>
      </c>
      <c r="E2" t="str">
        <f>VLOOKUP($B2,Feuil2!$A:$U,4,FALSE)</f>
        <v>08105</v>
      </c>
      <c r="F2" t="str">
        <f>VLOOKUP($B2,Feuil2!$A:$U,5,FALSE)</f>
        <v>LGT</v>
      </c>
      <c r="G2" t="str">
        <f>VLOOKUP($B2,Feuil2!$A:$U,6,FALSE)</f>
        <v>SEVIGNE</v>
      </c>
      <c r="H2" t="str">
        <f>VLOOKUP($B2,Feuil2!$A:$U,7,FALSE)</f>
        <v>LGT SEVIGNE</v>
      </c>
      <c r="I2" t="str">
        <f>VLOOKUP($B2,Feuil2!$A:$U,8,FALSE)</f>
        <v>CHARLEV.-S</v>
      </c>
      <c r="J2" t="str">
        <f>VLOOKUP($B2,Feuil2!$A:$U,9,FALSE)</f>
        <v>CHARLEVILLE-MEZIERES</v>
      </c>
      <c r="K2" t="str">
        <f>VLOOKUP($B2,Feuil2!$A:$U,10,FALSE)</f>
        <v>03.24.59.83.00</v>
      </c>
      <c r="L2" t="str">
        <f>VLOOKUP($B2,Feuil2!$A:$U,11,FALSE)</f>
        <v>www.lyceesevigne.com</v>
      </c>
      <c r="M2" t="str">
        <f>VLOOKUP($B2,Feuil2!$A:$U,12,FALSE)</f>
        <v>49.7710212</v>
      </c>
      <c r="N2" t="str">
        <f>VLOOKUP($B2,Feuil2!$A:$U,13,FALSE)</f>
        <v>4.7172013</v>
      </c>
      <c r="O2" t="str">
        <f>VLOOKUP($B2,Feuil2!$A:$U,14,FALSE)</f>
        <v>ce.0080007P@ac-reims.fr</v>
      </c>
      <c r="P2" t="str">
        <f>VLOOKUP($B2,Feuil2!$A:$U,15,FALSE)</f>
        <v>14 RUE MADAME DE SEVIGNE</v>
      </c>
      <c r="Q2" t="str">
        <f>VLOOKUP($B2,Feuil2!$A:$U,16,FALSE)</f>
        <v>08013</v>
      </c>
      <c r="R2" t="str">
        <f>VLOOKUP($B2,Feuil2!$A:$U,17,FALSE)</f>
        <v>CHARLEVILLE MEZIERES CEDEX</v>
      </c>
      <c r="S2" s="7" t="str">
        <f>VLOOKUP($B2,Feuil2!$A:$U,18,FALSE)</f>
        <v>,bounceOnAdd: true, bounceOnAddOptions: {duration: 500, height: 100},bounceOnAddCallback: function() {console.log(*done*)}});</v>
      </c>
      <c r="T2" t="s">
        <v>2268</v>
      </c>
      <c r="U2" t="s">
        <v>2423</v>
      </c>
      <c r="V2" t="s">
        <v>2262</v>
      </c>
      <c r="W2" t="str">
        <f t="shared" ref="W2:W33" si="0">"var "&amp;F2&amp;"_"&amp;B2&amp;"rang"&amp;A2&amp;"=L.marker(["&amp;M2&amp;","&amp;N2&amp;"],{icon:icon_"&amp;F2&amp;S2&amp;F2&amp;"_"&amp;B2&amp;"rang"&amp;A2&amp;".bindPopup('&lt;p align=center&gt; &lt;font size=2&gt;&lt;b&gt;&lt;u&gt;"&amp;H2&amp;"&lt;/b&gt;&lt;/u&gt;&lt;br&gt;&lt;br&gt;&lt;font size=1&gt;"&amp;P2&amp;"&lt;br&gt;"&amp;Q2&amp;"&lt;b&gt; "&amp;R2&amp;"&lt;/b&gt;&lt;br&gt;"&amp;K2&amp;"&lt;br&gt;&lt;font size=2&gt;&lt;b&gt;&lt;u&gt;&lt;/p&gt;Parcours&lt;/u&gt;&lt;/b&gt; : "&amp; V2&amp;"&lt;br&gt;&lt;br&gt;&lt;b&gt;&lt;u&gt;Action&lt;/u&gt;&lt;/b&gt; : "&amp; U2&amp;"&lt;br&gt;&lt;br&gt;&lt;b&gt;&lt;u&gt;Référent&lt;/u&gt;&lt;/b&gt; : "&amp;T2&amp;"&lt;p align=center&gt;&lt;br&gt;&lt;INPUT TYPE=*button* VALUE=*envoyer un message électronique* *style=width:215px* onClick=*parent.location=\'mailto:"&amp;O2&amp;"\'*&gt;"&amp;"&lt;br&gt;&lt;br&gt;&lt;a href="&amp;L2&amp;" target=_blank &gt;Pour en savoir plus&lt;/a&gt;');"</f>
        <v>var LGT_0080007Prang1=L.marker([49.7710212,4.7172013],{icon:icon_LGT,bounceOnAdd: true, bounceOnAddOptions: {duration: 500, height: 100},bounceOnAddCallback: function() {console.log(*done*)}});LGT_0080007Prang1.bindPopup('&lt;p align=center&gt; &lt;font size=2&gt;&lt;b&gt;&lt;u&gt;LGT SEVIGNE&lt;/b&gt;&lt;/u&gt;&lt;br&gt;&lt;br&gt;&lt;font size=1&gt;14 RUE MADAME DE SEVIGNE&lt;br&gt;08013&lt;b&gt; CHARLEVILLE MEZIERES CEDEX&lt;/b&gt;&lt;br&gt;03.24.59.83.00&lt;br&gt;&lt;font size=2&gt;&lt;b&gt;&lt;u&gt;&lt;/p&gt;Parcours&lt;/u&gt;&lt;/b&gt; : CITOYEN&lt;br&gt;&lt;br&gt;&lt;b&gt;&lt;u&gt;Action&lt;/u&gt;&lt;/b&gt; : \'c\'est du propre\'&lt;br&gt;&lt;br&gt;&lt;b&gt;&lt;u&gt;Référent&lt;/u&gt;&lt;/b&gt; : Mmes CALVET et TOULMONDE&lt;p align=center&gt;&lt;br&gt;&lt;INPUT TYPE=*button* VALUE=*envoyer un message électronique* *style=width:215px* onClick=*parent.location=\'mailto:ce.0080007P@ac-reims.fr\'*&gt;&lt;br&gt;&lt;br&gt;&lt;a href=www.lyceesevigne.com target=_blank &gt;Pour en savoir plus&lt;/a&gt;');</v>
      </c>
      <c r="X2" t="str">
        <f t="shared" ref="X2:X33" si="1">"*&lt;b&gt;"&amp;U2&amp;"*:"&amp;F2&amp;"_"&amp;B2&amp;"rang"&amp;A2&amp;","</f>
        <v>*&lt;b&gt;\'c\'est du propre\'*:LGT_0080007Prang1,</v>
      </c>
    </row>
    <row r="3" spans="1:24" x14ac:dyDescent="0.25">
      <c r="A3">
        <v>2</v>
      </c>
      <c r="B3" t="s">
        <v>94</v>
      </c>
      <c r="C3" t="str">
        <f>VLOOKUP($B3,Feuil2!$A:$U,2,FALSE)</f>
        <v>008</v>
      </c>
      <c r="D3" t="str">
        <f>VLOOKUP($B3,Feuil2!$A:$U,3,FALSE)</f>
        <v>CHARLEVILLE-MEZIERES</v>
      </c>
      <c r="E3" t="str">
        <f>VLOOKUP($B3,Feuil2!$A:$U,4,FALSE)</f>
        <v>08105</v>
      </c>
      <c r="F3" t="str">
        <f>VLOOKUP($B3,Feuil2!$A:$U,5,FALSE)</f>
        <v>LGT</v>
      </c>
      <c r="G3" t="str">
        <f>VLOOKUP($B3,Feuil2!$A:$U,6,FALSE)</f>
        <v>SEVIGNE</v>
      </c>
      <c r="H3" t="str">
        <f>VLOOKUP($B3,Feuil2!$A:$U,7,FALSE)</f>
        <v>LGT SEVIGNE</v>
      </c>
      <c r="I3" t="str">
        <f>VLOOKUP($B3,Feuil2!$A:$U,8,FALSE)</f>
        <v>CHARLEV.-S</v>
      </c>
      <c r="J3" t="str">
        <f>VLOOKUP($B3,Feuil2!$A:$U,9,FALSE)</f>
        <v>CHARLEVILLE-MEZIERES</v>
      </c>
      <c r="K3" t="str">
        <f>VLOOKUP($B3,Feuil2!$A:$U,10,FALSE)</f>
        <v>03.24.59.83.00</v>
      </c>
      <c r="L3" t="str">
        <f>VLOOKUP($B3,Feuil2!$A:$U,11,FALSE)</f>
        <v>www.lyceesevigne.com</v>
      </c>
      <c r="M3" t="str">
        <f>VLOOKUP($B3,Feuil2!$A:$U,12,FALSE)</f>
        <v>49.7710212</v>
      </c>
      <c r="N3" t="str">
        <f>VLOOKUP($B3,Feuil2!$A:$U,13,FALSE)</f>
        <v>4.7172013</v>
      </c>
      <c r="O3" t="str">
        <f>VLOOKUP($B3,Feuil2!$A:$U,14,FALSE)</f>
        <v>ce.0080007P@ac-reims.fr</v>
      </c>
      <c r="P3" t="str">
        <f>VLOOKUP($B3,Feuil2!$A:$U,15,FALSE)</f>
        <v>14 RUE MADAME DE SEVIGNE</v>
      </c>
      <c r="Q3" t="str">
        <f>VLOOKUP($B3,Feuil2!$A:$U,16,FALSE)</f>
        <v>08013</v>
      </c>
      <c r="R3" t="str">
        <f>VLOOKUP($B3,Feuil2!$A:$U,17,FALSE)</f>
        <v>CHARLEVILLE MEZIERES CEDEX</v>
      </c>
      <c r="S3" s="7" t="str">
        <f>VLOOKUP($B3,Feuil2!$A:$U,18,FALSE)</f>
        <v>,bounceOnAdd: true, bounceOnAddOptions: {duration: 500, height: 100},bounceOnAddCallback: function() {console.log(*done*)}});</v>
      </c>
      <c r="T3" t="s">
        <v>2268</v>
      </c>
      <c r="U3" t="s">
        <v>2269</v>
      </c>
      <c r="V3" t="s">
        <v>2262</v>
      </c>
      <c r="W3" t="str">
        <f t="shared" si="0"/>
        <v>var LGT_0080007Prang2=L.marker([49.7710212,4.7172013],{icon:icon_LGT,bounceOnAdd: true, bounceOnAddOptions: {duration: 500, height: 100},bounceOnAddCallback: function() {console.log(*done*)}});LGT_0080007Prang2.bindPopup('&lt;p align=center&gt; &lt;font size=2&gt;&lt;b&gt;&lt;u&gt;LGT SEVIGNE&lt;/b&gt;&lt;/u&gt;&lt;br&gt;&lt;br&gt;&lt;font size=1&gt;14 RUE MADAME DE SEVIGNE&lt;br&gt;08013&lt;b&gt; CHARLEVILLE MEZIERES CEDEX&lt;/b&gt;&lt;br&gt;03.24.59.83.00&lt;br&gt;&lt;font size=2&gt;&lt;b&gt;&lt;u&gt;&lt;/p&gt;Parcours&lt;/u&gt;&lt;/b&gt; : CITOYEN&lt;br&gt;&lt;br&gt;&lt;b&gt;&lt;u&gt;Action&lt;/u&gt;&lt;/b&gt; : Activités ludiques et sorties de proximité&lt;br&gt;&lt;br&gt;&lt;b&gt;&lt;u&gt;Référent&lt;/u&gt;&lt;/b&gt; : Mmes CALVET et TOULMONDE&lt;p align=center&gt;&lt;br&gt;&lt;INPUT TYPE=*button* VALUE=*envoyer un message électronique* *style=width:215px* onClick=*parent.location=\'mailto:ce.0080007P@ac-reims.fr\'*&gt;&lt;br&gt;&lt;br&gt;&lt;a href=www.lyceesevigne.com target=_blank &gt;Pour en savoir plus&lt;/a&gt;');</v>
      </c>
      <c r="X3" t="str">
        <f t="shared" si="1"/>
        <v>*&lt;b&gt;Activités ludiques et sorties de proximité*:LGT_0080007Prang2,</v>
      </c>
    </row>
    <row r="4" spans="1:24" x14ac:dyDescent="0.25">
      <c r="A4">
        <v>3</v>
      </c>
      <c r="B4" t="s">
        <v>380</v>
      </c>
      <c r="C4" t="str">
        <f>VLOOKUP($B4,Feuil2!$A:$U,2,FALSE)</f>
        <v>052</v>
      </c>
      <c r="D4" t="str">
        <f>VLOOKUP($B4,Feuil2!$A:$U,3,FALSE)</f>
        <v>CHAUMONT</v>
      </c>
      <c r="E4" t="str">
        <f>VLOOKUP($B4,Feuil2!$A:$U,4,FALSE)</f>
        <v>52121</v>
      </c>
      <c r="F4" t="str">
        <f>VLOOKUP($B4,Feuil2!$A:$U,5,FALSE)</f>
        <v>CLG</v>
      </c>
      <c r="G4" t="str">
        <f>VLOOKUP($B4,Feuil2!$A:$U,6,FALSE)</f>
        <v>LA ROCHOTTE</v>
      </c>
      <c r="H4" t="str">
        <f>VLOOKUP($B4,Feuil2!$A:$U,7,FALSE)</f>
        <v>CLG LA ROCHOTTE</v>
      </c>
      <c r="I4" t="str">
        <f>VLOOKUP($B4,Feuil2!$A:$U,8,FALSE)</f>
        <v>CHAUMONT</v>
      </c>
      <c r="J4" t="str">
        <f>VLOOKUP($B4,Feuil2!$A:$U,9,FALSE)</f>
        <v>CHAUMONT</v>
      </c>
      <c r="K4" t="str">
        <f>VLOOKUP($B4,Feuil2!$A:$U,10,FALSE)</f>
        <v>03.25.03.28.62</v>
      </c>
      <c r="L4" t="str">
        <f>VLOOKUP($B4,Feuil2!$A:$U,11,FALSE)</f>
        <v>www.clg-rochotte.ac-reims.fr</v>
      </c>
      <c r="M4" t="str">
        <f>VLOOKUP($B4,Feuil2!$A:$U,12,FALSE)</f>
        <v>48.0904096</v>
      </c>
      <c r="N4" t="str">
        <f>VLOOKUP($B4,Feuil2!$A:$U,13,FALSE)</f>
        <v>5.1349555</v>
      </c>
      <c r="O4" t="str">
        <f>VLOOKUP($B4,Feuil2!$A:$U,14,FALSE)</f>
        <v>ce.0520737U@ac-reims.fr</v>
      </c>
      <c r="P4" t="str">
        <f>VLOOKUP($B4,Feuil2!$A:$U,15,FALSE)</f>
        <v>5 RUE BLAISE PASCAL</v>
      </c>
      <c r="Q4" t="str">
        <f>VLOOKUP($B4,Feuil2!$A:$U,16,FALSE)</f>
        <v>52904</v>
      </c>
      <c r="R4" t="str">
        <f>VLOOKUP($B4,Feuil2!$A:$U,17,FALSE)</f>
        <v>CHAUMONT CEDEX 9</v>
      </c>
      <c r="S4" s="7" t="str">
        <f>VLOOKUP($B4,Feuil2!$A:$U,18,FALSE)</f>
        <v>,bounceOnAdd: true, bounceOnAddOptions: {duration: 500, height: 100},bounceOnAddCallback: function() {console.log(*done*)}});</v>
      </c>
      <c r="T4" t="s">
        <v>2391</v>
      </c>
      <c r="U4" t="s">
        <v>2393</v>
      </c>
      <c r="V4" t="s">
        <v>2262</v>
      </c>
      <c r="W4" t="str">
        <f t="shared" si="0"/>
        <v>var CLG_0520737Urang3=L.marker([48.0904096,5.1349555],{icon:icon_CLG,bounceOnAdd: true, bounceOnAddOptions: {duration: 500, height: 100},bounceOnAddCallback: function() {console.log(*done*)}});CLG_0520737Urang3.bindPopup('&lt;p align=center&gt; &lt;font size=2&gt;&lt;b&gt;&lt;u&gt;CLG LA ROCHOTTE&lt;/b&gt;&lt;/u&gt;&lt;br&gt;&lt;br&gt;&lt;font size=1&gt;5 RUE BLAISE PASCAL&lt;br&gt;52904&lt;b&gt; CHAUMONT CEDEX 9&lt;/b&gt;&lt;br&gt;03.25.03.28.62&lt;br&gt;&lt;font size=2&gt;&lt;b&gt;&lt;u&gt;&lt;/p&gt;Parcours&lt;/u&gt;&lt;/b&gt; : CITOYEN&lt;br&gt;&lt;br&gt;&lt;b&gt;&lt;u&gt;Action&lt;/u&gt;&lt;/b&gt; : Aide en cuisine&lt;br&gt;&lt;br&gt;&lt;b&gt;&lt;u&gt;Référent&lt;/u&gt;&lt;/b&gt; : Mme HOUDION&lt;p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X4" t="str">
        <f t="shared" si="1"/>
        <v>*&lt;b&gt;Aide en cuisine*:CLG_0520737Urang3,</v>
      </c>
    </row>
    <row r="5" spans="1:24" x14ac:dyDescent="0.25">
      <c r="A5">
        <v>4</v>
      </c>
      <c r="B5" t="s">
        <v>421</v>
      </c>
      <c r="C5" t="str">
        <f>VLOOKUP($B5,Feuil2!$A:$U,2,FALSE)</f>
        <v>052</v>
      </c>
      <c r="D5" t="str">
        <f>VLOOKUP($B5,Feuil2!$A:$U,3,FALSE)</f>
        <v>WASSY</v>
      </c>
      <c r="E5" t="str">
        <f>VLOOKUP($B5,Feuil2!$A:$U,4,FALSE)</f>
        <v>52550</v>
      </c>
      <c r="F5" t="str">
        <f>VLOOKUP($B5,Feuil2!$A:$U,5,FALSE)</f>
        <v>LP</v>
      </c>
      <c r="G5" t="str">
        <f>VLOOKUP($B5,Feuil2!$A:$U,6,FALSE)</f>
        <v>EMILE BAUDOT</v>
      </c>
      <c r="H5" t="str">
        <f>VLOOKUP($B5,Feuil2!$A:$U,7,FALSE)</f>
        <v>LP EMILE BAUDOT</v>
      </c>
      <c r="I5" t="str">
        <f>VLOOKUP($B5,Feuil2!$A:$U,8,FALSE)</f>
        <v>ST DIZIER</v>
      </c>
      <c r="J5" t="str">
        <f>VLOOKUP($B5,Feuil2!$A:$U,9,FALSE)</f>
        <v>WASSY</v>
      </c>
      <c r="K5" t="str">
        <f>VLOOKUP($B5,Feuil2!$A:$U,10,FALSE)</f>
        <v>03.25.06.20.17</v>
      </c>
      <c r="L5">
        <f>VLOOKUP($B5,Feuil2!$A:$U,11,FALSE)</f>
        <v>0</v>
      </c>
      <c r="M5" t="str">
        <f>VLOOKUP($B5,Feuil2!$A:$U,12,FALSE)</f>
        <v>48.5056557</v>
      </c>
      <c r="N5" t="str">
        <f>VLOOKUP($B5,Feuil2!$A:$U,13,FALSE)</f>
        <v>4.941298</v>
      </c>
      <c r="O5" t="str">
        <f>VLOOKUP($B5,Feuil2!$A:$U,14,FALSE)</f>
        <v>ce.0520032C@ac-reims.fr</v>
      </c>
      <c r="P5" t="str">
        <f>VLOOKUP($B5,Feuil2!$A:$U,15,FALSE)</f>
        <v>77 RUE DE LA MADELEINE</v>
      </c>
      <c r="Q5" t="str">
        <f>VLOOKUP($B5,Feuil2!$A:$U,16,FALSE)</f>
        <v>52130</v>
      </c>
      <c r="R5" t="str">
        <f>VLOOKUP($B5,Feuil2!$A:$U,17,FALSE)</f>
        <v>WASSY</v>
      </c>
      <c r="S5" s="7" t="str">
        <f>VLOOKUP($B5,Feuil2!$A:$U,18,FALSE)</f>
        <v>,bounceOnAdd: true, bounceOnAddOptions: {duration: 500, height: 100},bounceOnAddCallback: function() {console.log(*done*)}});</v>
      </c>
      <c r="T5" t="s">
        <v>2382</v>
      </c>
      <c r="U5" t="s">
        <v>2389</v>
      </c>
      <c r="V5" t="s">
        <v>2274</v>
      </c>
      <c r="W5" t="str">
        <f t="shared" si="0"/>
        <v>var LP_0520032Crang4=L.marker([48.5056557,4.941298],{icon:icon_LP,bounceOnAdd: true, bounceOnAddOptions: {duration: 500, height: 100},bounceOnAddCallback: function() {console.log(*done*)}});LP_0520032Crang4.bindPopup('&lt;p align=center&gt; &lt;font size=2&gt;&lt;b&gt;&lt;u&gt;LP EMILE BAUDOT&lt;/b&gt;&lt;/u&gt;&lt;br&gt;&lt;br&gt;&lt;font size=1&gt;77 RUE DE LA MADELEINE&lt;br&gt;52130&lt;b&gt; WASSY&lt;/b&gt;&lt;br&gt;03.25.06.20.17&lt;br&gt;&lt;font size=2&gt;&lt;b&gt;&lt;u&gt;&lt;/p&gt;Parcours&lt;/u&gt;&lt;/b&gt; : CITOYEN &lt;br&gt;&lt;br&gt;&lt;b&gt;&lt;u&gt;Action&lt;/u&gt;&lt;/b&gt; : Améliorer la propreté aux abords du lycée&lt;br&gt;&lt;br&gt;&lt;b&gt;&lt;u&gt;Référent&lt;/u&gt;&lt;/b&gt; : M. ROZE&lt;p align=center&gt;&lt;br&gt;&lt;INPUT TYPE=*button* VALUE=*envoyer un message électronique* *style=width:215px* onClick=*parent.location=\'mailto:ce.0520032C@ac-reims.fr\'*&gt;&lt;br&gt;&lt;br&gt;&lt;a href=0 target=_blank &gt;Pour en savoir plus&lt;/a&gt;');</v>
      </c>
      <c r="X5" t="str">
        <f t="shared" si="1"/>
        <v>*&lt;b&gt;Améliorer la propreté aux abords du lycée*:LP_0520032Crang4,</v>
      </c>
    </row>
    <row r="6" spans="1:24" x14ac:dyDescent="0.25">
      <c r="A6">
        <v>5</v>
      </c>
      <c r="B6" t="s">
        <v>367</v>
      </c>
      <c r="C6" t="str">
        <f>VLOOKUP($B6,Feuil2!$A:$U,2,FALSE)</f>
        <v>052</v>
      </c>
      <c r="D6" t="str">
        <f>VLOOKUP($B6,Feuil2!$A:$U,3,FALSE)</f>
        <v>BOURBONNE-LES-BAINS</v>
      </c>
      <c r="E6" t="str">
        <f>VLOOKUP($B6,Feuil2!$A:$U,4,FALSE)</f>
        <v>52060</v>
      </c>
      <c r="F6" t="str">
        <f>VLOOKUP($B6,Feuil2!$A:$U,5,FALSE)</f>
        <v>CLG</v>
      </c>
      <c r="G6" t="str">
        <f>VLOOKUP($B6,Feuil2!$A:$U,6,FALSE)</f>
        <v>MONTMORENCY</v>
      </c>
      <c r="H6" t="str">
        <f>VLOOKUP($B6,Feuil2!$A:$U,7,FALSE)</f>
        <v>CLG MONTMORENCY</v>
      </c>
      <c r="I6" t="str">
        <f>VLOOKUP($B6,Feuil2!$A:$U,8,FALSE)</f>
        <v>CHAUMONT</v>
      </c>
      <c r="J6" t="str">
        <f>VLOOKUP($B6,Feuil2!$A:$U,9,FALSE)</f>
        <v>BOURBONNE-LES-B</v>
      </c>
      <c r="K6" t="str">
        <f>VLOOKUP($B6,Feuil2!$A:$U,10,FALSE)</f>
        <v>03.25.90.01.83</v>
      </c>
      <c r="L6" t="str">
        <f>VLOOKUP($B6,Feuil2!$A:$U,11,FALSE)</f>
        <v>http://www.college-montmorency.fr</v>
      </c>
      <c r="M6" t="str">
        <f>VLOOKUP($B6,Feuil2!$A:$U,12,FALSE)</f>
        <v>47.959704</v>
      </c>
      <c r="N6" t="str">
        <f>VLOOKUP($B6,Feuil2!$A:$U,13,FALSE)</f>
        <v>5.7453838</v>
      </c>
      <c r="O6" t="str">
        <f>VLOOKUP($B6,Feuil2!$A:$U,14,FALSE)</f>
        <v>ce.0520706K@ac-reims.fr</v>
      </c>
      <c r="P6" t="str">
        <f>VLOOKUP($B6,Feuil2!$A:$U,15,FALSE)</f>
        <v>RUE CONSTANTIN WEYER</v>
      </c>
      <c r="Q6" t="str">
        <f>VLOOKUP($B6,Feuil2!$A:$U,16,FALSE)</f>
        <v>52400</v>
      </c>
      <c r="R6" t="str">
        <f>VLOOKUP($B6,Feuil2!$A:$U,17,FALSE)</f>
        <v>BOURBONNE LES BAINS</v>
      </c>
      <c r="S6" s="7" t="str">
        <f>VLOOKUP($B6,Feuil2!$A:$U,18,FALSE)</f>
        <v>,bounceOnAdd: true, bounceOnAddOptions: {duration: 500, height: 100},bounceOnAddCallback: function() {console.log(*done*)}});</v>
      </c>
      <c r="T6" t="s">
        <v>2387</v>
      </c>
      <c r="U6" t="s">
        <v>2388</v>
      </c>
      <c r="V6" t="s">
        <v>2274</v>
      </c>
      <c r="W6" t="str">
        <f t="shared" si="0"/>
        <v>var CLG_0520706Krang5=L.marker([47.959704,5.7453838],{icon:icon_CLG,bounceOnAdd: true, bounceOnAddOptions: {duration: 500, height: 100},bounceOnAddCallback: function() {console.log(*done*)}});CLG_0520706Krang5.bindPopup('&lt;p align=center&gt; &lt;font size=2&gt;&lt;b&gt;&lt;u&gt;CLG MONTMORENCY&lt;/b&gt;&lt;/u&gt;&lt;br&gt;&lt;br&gt;&lt;font size=1&gt;RUE CONSTANTIN WEYER&lt;br&gt;52400&lt;b&gt; BOURBONNE LES BAINS&lt;/b&gt;&lt;br&gt;03.25.90.01.83&lt;br&gt;&lt;font size=2&gt;&lt;b&gt;&lt;u&gt;&lt;/p&gt;Parcours&lt;/u&gt;&lt;/b&gt; : CITOYEN &lt;br&gt;&lt;br&gt;&lt;b&gt;&lt;u&gt;Action&lt;/u&gt;&lt;/b&gt; : Améliorer la vie des élèves au collège &lt;br&gt;&lt;br&gt;&lt;b&gt;&lt;u&gt;Référent&lt;/u&gt;&lt;/b&gt; : Mme PRETOT&lt;p align=center&gt;&lt;br&gt;&lt;INPUT TYPE=*button* VALUE=*envoyer un message électronique* *style=width:215px* onClick=*parent.location=\'mailto:ce.0520706K@ac-reims.fr\'*&gt;&lt;br&gt;&lt;br&gt;&lt;a href=http://www.college-montmorency.fr target=_blank &gt;Pour en savoir plus&lt;/a&gt;');</v>
      </c>
      <c r="X6" t="str">
        <f t="shared" si="1"/>
        <v>*&lt;b&gt;Améliorer la vie des élèves au collège *:CLG_0520706Krang5,</v>
      </c>
    </row>
    <row r="7" spans="1:24" x14ac:dyDescent="0.25">
      <c r="A7">
        <v>6</v>
      </c>
      <c r="B7" t="s">
        <v>106</v>
      </c>
      <c r="C7" t="str">
        <f>VLOOKUP($B7,Feuil2!$A:$U,2,FALSE)</f>
        <v>008</v>
      </c>
      <c r="D7" t="str">
        <f>VLOOKUP($B7,Feuil2!$A:$U,3,FALSE)</f>
        <v>CHARLEVILLE-MEZIERES</v>
      </c>
      <c r="E7" t="str">
        <f>VLOOKUP($B7,Feuil2!$A:$U,4,FALSE)</f>
        <v>08105</v>
      </c>
      <c r="F7" t="str">
        <f>VLOOKUP($B7,Feuil2!$A:$U,5,FALSE)</f>
        <v>CLG</v>
      </c>
      <c r="G7" t="str">
        <f>VLOOKUP($B7,Feuil2!$A:$U,6,FALSE)</f>
        <v>BAYARD</v>
      </c>
      <c r="H7" t="str">
        <f>VLOOKUP($B7,Feuil2!$A:$U,7,FALSE)</f>
        <v>CLG BAYARD</v>
      </c>
      <c r="I7" t="str">
        <f>VLOOKUP($B7,Feuil2!$A:$U,8,FALSE)</f>
        <v>CHARLEV.-S</v>
      </c>
      <c r="J7" t="str">
        <f>VLOOKUP($B7,Feuil2!$A:$U,9,FALSE)</f>
        <v>CHARLEVILLE-MEZIERES</v>
      </c>
      <c r="K7" t="str">
        <f>VLOOKUP($B7,Feuil2!$A:$U,10,FALSE)</f>
        <v>03.24.37.83.83</v>
      </c>
      <c r="L7" t="str">
        <f>VLOOKUP($B7,Feuil2!$A:$U,11,FALSE)</f>
        <v>https://sepia.ac-reims.fr/clg-bayard/-joomla-/</v>
      </c>
      <c r="M7" t="str">
        <f>VLOOKUP($B7,Feuil2!$A:$U,12,FALSE)</f>
        <v>49.7577704</v>
      </c>
      <c r="N7" t="str">
        <f>VLOOKUP($B7,Feuil2!$A:$U,13,FALSE)</f>
        <v>4.7185223</v>
      </c>
      <c r="O7" t="str">
        <f>VLOOKUP($B7,Feuil2!$A:$U,14,FALSE)</f>
        <v>ce.0080954U@ac-reims.fr</v>
      </c>
      <c r="P7" t="str">
        <f>VLOOKUP($B7,Feuil2!$A:$U,15,FALSE)</f>
        <v>7 RUE SAINT LOUIS</v>
      </c>
      <c r="Q7" t="str">
        <f>VLOOKUP($B7,Feuil2!$A:$U,16,FALSE)</f>
        <v>08000</v>
      </c>
      <c r="R7" t="str">
        <f>VLOOKUP($B7,Feuil2!$A:$U,17,FALSE)</f>
        <v>CHARLEVILLE MEZIERES</v>
      </c>
      <c r="S7" s="7" t="str">
        <f>VLOOKUP($B7,Feuil2!$A:$U,18,FALSE)</f>
        <v>,bounceOnAdd: true, bounceOnAddOptions: {duration: 500, height: 100},bounceOnAddCallback: function() {console.log(*done*)}});</v>
      </c>
      <c r="T7" t="s">
        <v>2311</v>
      </c>
      <c r="U7" t="s">
        <v>2312</v>
      </c>
      <c r="V7" t="s">
        <v>2274</v>
      </c>
      <c r="W7" t="str">
        <f t="shared" si="0"/>
        <v>var CLG_0080954Urang6=L.marker([49.7577704,4.7185223],{icon:icon_CLG,bounceOnAdd: true, bounceOnAddOptions: {duration: 500, height: 100},bounceOnAddCallback: function() {console.log(*done*)}});CLG_0080954Urang6.bindPopup('&lt;p align=center&gt; &lt;font size=2&gt;&lt;b&gt;&lt;u&gt;CLG BAYARD&lt;/b&gt;&lt;/u&gt;&lt;br&gt;&lt;br&gt;&lt;font size=1&gt;7 RUE SAINT LOUIS&lt;br&gt;08000&lt;b&gt; CHARLEVILLE MEZIERES&lt;/b&gt;&lt;br&gt;03.24.37.83.83&lt;br&gt;&lt;font size=2&gt;&lt;b&gt;&lt;u&gt;&lt;/p&gt;Parcours&lt;/u&gt;&lt;/b&gt; : CITOYEN &lt;br&gt;&lt;br&gt;&lt;b&gt;&lt;u&gt;Action&lt;/u&gt;&lt;/b&gt; : Améliorer le cadre de vie et le quotidien des élèves&lt;br&gt;&lt;br&gt;&lt;b&gt;&lt;u&gt;Référent&lt;/u&gt;&lt;/b&gt; : Mme RENAULT&lt;p align=center&gt;&lt;br&gt;&lt;INPUT TYPE=*button* VALUE=*envoyer un message électronique* *style=width:215px* onClick=*parent.location=\'mailto:ce.0080954U@ac-reims.fr\'*&gt;&lt;br&gt;&lt;br&gt;&lt;a href=https://sepia.ac-reims.fr/clg-bayard/-joomla-/ target=_blank &gt;Pour en savoir plus&lt;/a&gt;');</v>
      </c>
      <c r="X7" t="str">
        <f t="shared" si="1"/>
        <v>*&lt;b&gt;Améliorer le cadre de vie et le quotidien des élèves*:CLG_0080954Urang6,</v>
      </c>
    </row>
    <row r="8" spans="1:24" x14ac:dyDescent="0.25">
      <c r="A8">
        <v>7</v>
      </c>
      <c r="B8" t="s">
        <v>380</v>
      </c>
      <c r="C8" t="str">
        <f>VLOOKUP($B8,Feuil2!$A:$U,2,FALSE)</f>
        <v>052</v>
      </c>
      <c r="D8" t="str">
        <f>VLOOKUP($B8,Feuil2!$A:$U,3,FALSE)</f>
        <v>CHAUMONT</v>
      </c>
      <c r="E8" t="str">
        <f>VLOOKUP($B8,Feuil2!$A:$U,4,FALSE)</f>
        <v>52121</v>
      </c>
      <c r="F8" t="str">
        <f>VLOOKUP($B8,Feuil2!$A:$U,5,FALSE)</f>
        <v>CLG</v>
      </c>
      <c r="G8" t="str">
        <f>VLOOKUP($B8,Feuil2!$A:$U,6,FALSE)</f>
        <v>LA ROCHOTTE</v>
      </c>
      <c r="H8" t="str">
        <f>VLOOKUP($B8,Feuil2!$A:$U,7,FALSE)</f>
        <v>CLG LA ROCHOTTE</v>
      </c>
      <c r="I8" t="str">
        <f>VLOOKUP($B8,Feuil2!$A:$U,8,FALSE)</f>
        <v>CHAUMONT</v>
      </c>
      <c r="J8" t="str">
        <f>VLOOKUP($B8,Feuil2!$A:$U,9,FALSE)</f>
        <v>CHAUMONT</v>
      </c>
      <c r="K8" t="str">
        <f>VLOOKUP($B8,Feuil2!$A:$U,10,FALSE)</f>
        <v>03.25.03.28.62</v>
      </c>
      <c r="L8" t="str">
        <f>VLOOKUP($B8,Feuil2!$A:$U,11,FALSE)</f>
        <v>www.clg-rochotte.ac-reims.fr</v>
      </c>
      <c r="M8" t="str">
        <f>VLOOKUP($B8,Feuil2!$A:$U,12,FALSE)</f>
        <v>48.0904096</v>
      </c>
      <c r="N8" t="str">
        <f>VLOOKUP($B8,Feuil2!$A:$U,13,FALSE)</f>
        <v>5.1349555</v>
      </c>
      <c r="O8" t="str">
        <f>VLOOKUP($B8,Feuil2!$A:$U,14,FALSE)</f>
        <v>ce.0520737U@ac-reims.fr</v>
      </c>
      <c r="P8" t="str">
        <f>VLOOKUP($B8,Feuil2!$A:$U,15,FALSE)</f>
        <v>5 RUE BLAISE PASCAL</v>
      </c>
      <c r="Q8" t="str">
        <f>VLOOKUP($B8,Feuil2!$A:$U,16,FALSE)</f>
        <v>52904</v>
      </c>
      <c r="R8" t="str">
        <f>VLOOKUP($B8,Feuil2!$A:$U,17,FALSE)</f>
        <v>CHAUMONT CEDEX 9</v>
      </c>
      <c r="S8" s="7" t="str">
        <f>VLOOKUP($B8,Feuil2!$A:$U,18,FALSE)</f>
        <v>,bounceOnAdd: true, bounceOnAddOptions: {duration: 500, height: 100},bounceOnAddCallback: function() {console.log(*done*)}});</v>
      </c>
      <c r="T8" t="s">
        <v>2391</v>
      </c>
      <c r="U8" t="s">
        <v>2392</v>
      </c>
      <c r="V8" t="s">
        <v>2262</v>
      </c>
      <c r="W8" t="str">
        <f t="shared" si="0"/>
        <v>var CLG_0520737Urang7=L.marker([48.0904096,5.1349555],{icon:icon_CLG,bounceOnAdd: true, bounceOnAddOptions: {duration: 500, height: 100},bounceOnAddCallback: function() {console.log(*done*)}});CLG_0520737Urang7.bindPopup('&lt;p align=center&gt; &lt;font size=2&gt;&lt;b&gt;&lt;u&gt;CLG LA ROCHOTTE&lt;/b&gt;&lt;/u&gt;&lt;br&gt;&lt;br&gt;&lt;font size=1&gt;5 RUE BLAISE PASCAL&lt;br&gt;52904&lt;b&gt; CHAUMONT CEDEX 9&lt;/b&gt;&lt;br&gt;03.25.03.28.62&lt;br&gt;&lt;font size=2&gt;&lt;b&gt;&lt;u&gt;&lt;/p&gt;Parcours&lt;/u&gt;&lt;/b&gt; : CITOYEN&lt;br&gt;&lt;br&gt;&lt;b&gt;&lt;u&gt;Action&lt;/u&gt;&lt;/b&gt; : Aménagement  du foyer des lycéens&lt;br&gt;&lt;br&gt;&lt;b&gt;&lt;u&gt;Référent&lt;/u&gt;&lt;/b&gt; : Mme HOUDION&lt;p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X8" t="str">
        <f t="shared" si="1"/>
        <v>*&lt;b&gt;Aménagement  du foyer des lycéens*:CLG_0520737Urang7,</v>
      </c>
    </row>
    <row r="9" spans="1:24" x14ac:dyDescent="0.25">
      <c r="A9">
        <v>8</v>
      </c>
      <c r="B9" t="s">
        <v>380</v>
      </c>
      <c r="C9" t="str">
        <f>VLOOKUP($B9,Feuil2!$A:$U,2,FALSE)</f>
        <v>052</v>
      </c>
      <c r="D9" t="str">
        <f>VLOOKUP($B9,Feuil2!$A:$U,3,FALSE)</f>
        <v>CHAUMONT</v>
      </c>
      <c r="E9" t="str">
        <f>VLOOKUP($B9,Feuil2!$A:$U,4,FALSE)</f>
        <v>52121</v>
      </c>
      <c r="F9" t="str">
        <f>VLOOKUP($B9,Feuil2!$A:$U,5,FALSE)</f>
        <v>CLG</v>
      </c>
      <c r="G9" t="str">
        <f>VLOOKUP($B9,Feuil2!$A:$U,6,FALSE)</f>
        <v>LA ROCHOTTE</v>
      </c>
      <c r="H9" t="str">
        <f>VLOOKUP($B9,Feuil2!$A:$U,7,FALSE)</f>
        <v>CLG LA ROCHOTTE</v>
      </c>
      <c r="I9" t="str">
        <f>VLOOKUP($B9,Feuil2!$A:$U,8,FALSE)</f>
        <v>CHAUMONT</v>
      </c>
      <c r="J9" t="str">
        <f>VLOOKUP($B9,Feuil2!$A:$U,9,FALSE)</f>
        <v>CHAUMONT</v>
      </c>
      <c r="K9" t="str">
        <f>VLOOKUP($B9,Feuil2!$A:$U,10,FALSE)</f>
        <v>03.25.03.28.62</v>
      </c>
      <c r="L9" t="str">
        <f>VLOOKUP($B9,Feuil2!$A:$U,11,FALSE)</f>
        <v>www.clg-rochotte.ac-reims.fr</v>
      </c>
      <c r="M9" t="str">
        <f>VLOOKUP($B9,Feuil2!$A:$U,12,FALSE)</f>
        <v>48.0904096</v>
      </c>
      <c r="N9" t="str">
        <f>VLOOKUP($B9,Feuil2!$A:$U,13,FALSE)</f>
        <v>5.1349555</v>
      </c>
      <c r="O9" t="str">
        <f>VLOOKUP($B9,Feuil2!$A:$U,14,FALSE)</f>
        <v>ce.0520737U@ac-reims.fr</v>
      </c>
      <c r="P9" t="str">
        <f>VLOOKUP($B9,Feuil2!$A:$U,15,FALSE)</f>
        <v>5 RUE BLAISE PASCAL</v>
      </c>
      <c r="Q9" t="str">
        <f>VLOOKUP($B9,Feuil2!$A:$U,16,FALSE)</f>
        <v>52904</v>
      </c>
      <c r="R9" t="str">
        <f>VLOOKUP($B9,Feuil2!$A:$U,17,FALSE)</f>
        <v>CHAUMONT CEDEX 9</v>
      </c>
      <c r="S9" s="7" t="str">
        <f>VLOOKUP($B9,Feuil2!$A:$U,18,FALSE)</f>
        <v>,bounceOnAdd: true, bounceOnAddOptions: {duration: 500, height: 100},bounceOnAddCallback: function() {console.log(*done*)}});</v>
      </c>
      <c r="T9" t="s">
        <v>2391</v>
      </c>
      <c r="U9" t="s">
        <v>2404</v>
      </c>
      <c r="V9" t="s">
        <v>2262</v>
      </c>
      <c r="W9" t="str">
        <f t="shared" si="0"/>
        <v>var CLG_0520737Urang8=L.marker([48.0904096,5.1349555],{icon:icon_CLG,bounceOnAdd: true, bounceOnAddOptions: {duration: 500, height: 100},bounceOnAddCallback: function() {console.log(*done*)}});CLG_0520737Urang8.bindPopup('&lt;p align=center&gt; &lt;font size=2&gt;&lt;b&gt;&lt;u&gt;CLG LA ROCHOTTE&lt;/b&gt;&lt;/u&gt;&lt;br&gt;&lt;br&gt;&lt;font size=1&gt;5 RUE BLAISE PASCAL&lt;br&gt;52904&lt;b&gt; CHAUMONT CEDEX 9&lt;/b&gt;&lt;br&gt;03.25.03.28.62&lt;br&gt;&lt;font size=2&gt;&lt;b&gt;&lt;u&gt;&lt;/p&gt;Parcours&lt;/u&gt;&lt;/b&gt; : CITOYEN&lt;br&gt;&lt;br&gt;&lt;b&gt;&lt;u&gt;Action&lt;/u&gt;&lt;/b&gt; : Aménagement de la salle d\'étude&lt;br&gt;&lt;br&gt;&lt;b&gt;&lt;u&gt;Référent&lt;/u&gt;&lt;/b&gt; : Mme HOUDION&lt;p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X9" t="str">
        <f t="shared" si="1"/>
        <v>*&lt;b&gt;Aménagement de la salle d\'étude*:CLG_0520737Urang8,</v>
      </c>
    </row>
    <row r="10" spans="1:24" x14ac:dyDescent="0.25">
      <c r="A10">
        <v>9</v>
      </c>
      <c r="B10" t="s">
        <v>130</v>
      </c>
      <c r="C10" t="str">
        <f>VLOOKUP($B10,Feuil2!$A:$U,2,FALSE)</f>
        <v>008</v>
      </c>
      <c r="D10" t="str">
        <f>VLOOKUP($B10,Feuil2!$A:$U,3,FALSE)</f>
        <v>NOUZONVILLE</v>
      </c>
      <c r="E10" t="str">
        <f>VLOOKUP($B10,Feuil2!$A:$U,4,FALSE)</f>
        <v>08328</v>
      </c>
      <c r="F10" t="str">
        <f>VLOOKUP($B10,Feuil2!$A:$U,5,FALSE)</f>
        <v>CLG</v>
      </c>
      <c r="G10" t="str">
        <f>VLOOKUP($B10,Feuil2!$A:$U,6,FALSE)</f>
        <v>JEAN ROGISSART</v>
      </c>
      <c r="H10" t="str">
        <f>VLOOKUP($B10,Feuil2!$A:$U,7,FALSE)</f>
        <v>CLG JEAN ROGISSART</v>
      </c>
      <c r="I10" t="str">
        <f>VLOOKUP($B10,Feuil2!$A:$U,8,FALSE)</f>
        <v>CHARLEV.-S</v>
      </c>
      <c r="J10" t="str">
        <f>VLOOKUP($B10,Feuil2!$A:$U,9,FALSE)</f>
        <v>NOUZONVILLE</v>
      </c>
      <c r="K10" t="str">
        <f>VLOOKUP($B10,Feuil2!$A:$U,10,FALSE)</f>
        <v>03.24.53.81.00</v>
      </c>
      <c r="L10" t="str">
        <f>VLOOKUP($B10,Feuil2!$A:$U,11,FALSE)</f>
        <v>http://sepia.ac-reims.fr/clg-nouzonville/-spip-/</v>
      </c>
      <c r="M10" t="str">
        <f>VLOOKUP($B10,Feuil2!$A:$U,12,FALSE)</f>
        <v>49.8178279</v>
      </c>
      <c r="N10" t="str">
        <f>VLOOKUP($B10,Feuil2!$A:$U,13,FALSE)</f>
        <v>4.74591</v>
      </c>
      <c r="O10" t="str">
        <f>VLOOKUP($B10,Feuil2!$A:$U,14,FALSE)</f>
        <v>ce.0080036W@ac-reims.fr</v>
      </c>
      <c r="P10" t="str">
        <f>VLOOKUP($B10,Feuil2!$A:$U,15,FALSE)</f>
        <v>9 RUE BARA</v>
      </c>
      <c r="Q10" t="str">
        <f>VLOOKUP($B10,Feuil2!$A:$U,16,FALSE)</f>
        <v>08700</v>
      </c>
      <c r="R10" t="str">
        <f>VLOOKUP($B10,Feuil2!$A:$U,17,FALSE)</f>
        <v>NOUZONVILLE</v>
      </c>
      <c r="S10" s="7" t="str">
        <f>VLOOKUP($B10,Feuil2!$A:$U,18,FALSE)</f>
        <v>,bounceOnAdd: true, bounceOnAddOptions: {duration: 500, height: 100},bounceOnAddCallback: function() {console.log(*done*)}});</v>
      </c>
      <c r="T10" t="s">
        <v>2282</v>
      </c>
      <c r="U10" t="s">
        <v>2283</v>
      </c>
      <c r="V10" t="s">
        <v>2262</v>
      </c>
      <c r="W10" t="str">
        <f t="shared" si="0"/>
        <v>var CLG_0080036Wrang9=L.marker([49.8178279,4.74591],{icon:icon_CLG,bounceOnAdd: true, bounceOnAddOptions: {duration: 500, height: 100},bounceOnAddCallback: function() {console.log(*done*)}});CLG_0080036Wrang9.bindPopup('&lt;p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CITOYEN&lt;br&gt;&lt;br&gt;&lt;b&gt;&lt;u&gt;Action&lt;/u&gt;&lt;/b&gt; : Aménagements des 3 cours&lt;br&gt;&lt;br&gt;&lt;b&gt;&lt;u&gt;Référent&lt;/u&gt;&lt;/b&gt; : Mme BOUILLOT&lt;p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10" t="str">
        <f t="shared" si="1"/>
        <v>*&lt;b&gt;Aménagements des 3 cours*:CLG_0080036Wrang9,</v>
      </c>
    </row>
    <row r="11" spans="1:24" x14ac:dyDescent="0.25">
      <c r="A11">
        <v>10</v>
      </c>
      <c r="B11" t="s">
        <v>135</v>
      </c>
      <c r="C11" t="str">
        <f>VLOOKUP($B11,Feuil2!$A:$U,2,FALSE)</f>
        <v>008</v>
      </c>
      <c r="D11" t="str">
        <f>VLOOKUP($B11,Feuil2!$A:$U,3,FALSE)</f>
        <v>RAUCOURT-ET-FLABA</v>
      </c>
      <c r="E11" t="str">
        <f>VLOOKUP($B11,Feuil2!$A:$U,4,FALSE)</f>
        <v>08354</v>
      </c>
      <c r="F11" t="str">
        <f>VLOOKUP($B11,Feuil2!$A:$U,5,FALSE)</f>
        <v>CLG</v>
      </c>
      <c r="G11" t="str">
        <f>VLOOKUP($B11,Feuil2!$A:$U,6,FALSE)</f>
        <v>RAUCOURT</v>
      </c>
      <c r="H11" t="str">
        <f>VLOOKUP($B11,Feuil2!$A:$U,7,FALSE)</f>
        <v>CLG RAUCOURT</v>
      </c>
      <c r="I11" t="str">
        <f>VLOOKUP($B11,Feuil2!$A:$U,8,FALSE)</f>
        <v>CHARLEV.-S</v>
      </c>
      <c r="J11" t="str">
        <f>VLOOKUP($B11,Feuil2!$A:$U,9,FALSE)</f>
        <v>MOUZON-RAUCOURT-ET-FLABA</v>
      </c>
      <c r="K11" t="str">
        <f>VLOOKUP($B11,Feuil2!$A:$U,10,FALSE)</f>
        <v>03.24.26.70.62</v>
      </c>
      <c r="L11" t="str">
        <f>VLOOKUP($B11,Feuil2!$A:$U,11,FALSE)</f>
        <v>http://sepia.ac-reims.fr/clg-raucourt/-joomla-/</v>
      </c>
      <c r="M11" t="str">
        <f>VLOOKUP($B11,Feuil2!$A:$U,12,FALSE)</f>
        <v>49.6061246</v>
      </c>
      <c r="N11" t="str">
        <f>VLOOKUP($B11,Feuil2!$A:$U,13,FALSE)</f>
        <v>4.960898</v>
      </c>
      <c r="O11" t="str">
        <f>VLOOKUP($B11,Feuil2!$A:$U,14,FALSE)</f>
        <v>ce.0081103F@ac-reims.fr</v>
      </c>
      <c r="P11" t="str">
        <f>VLOOKUP($B11,Feuil2!$A:$U,15,FALSE)</f>
        <v>RUE DU FOND DE VILLERS</v>
      </c>
      <c r="Q11" t="str">
        <f>VLOOKUP($B11,Feuil2!$A:$U,16,FALSE)</f>
        <v>08450</v>
      </c>
      <c r="R11" t="str">
        <f>VLOOKUP($B11,Feuil2!$A:$U,17,FALSE)</f>
        <v>RAUCOURT ET FLABA</v>
      </c>
      <c r="S11" s="7" t="str">
        <f>VLOOKUP($B11,Feuil2!$A:$U,18,FALSE)</f>
        <v>,bounceOnAdd: true, bounceOnAddOptions: {duration: 500, height: 100},bounceOnAddCallback: function() {console.log(*done*)}});</v>
      </c>
      <c r="T11" t="s">
        <v>2315</v>
      </c>
      <c r="U11" t="s">
        <v>2319</v>
      </c>
      <c r="V11" t="s">
        <v>2262</v>
      </c>
      <c r="W11" t="str">
        <f t="shared" si="0"/>
        <v>var CLG_0081103Frang10=L.marker([49.6061246,4.960898],{icon:icon_CLG,bounceOnAdd: true, bounceOnAddOptions: {duration: 500, height: 100},bounceOnAddCallback: function() {console.log(*done*)}});CLG_0081103Frang10.bindPopup('&lt;p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Bal de promotion&lt;br&gt;&lt;br&gt;&lt;b&gt;&lt;u&gt;Référent&lt;/u&gt;&lt;/b&gt; : Mme LALLEMENT&lt;p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11" t="str">
        <f t="shared" si="1"/>
        <v>*&lt;b&gt;Bal de promotion*:CLG_0081103Frang10,</v>
      </c>
    </row>
    <row r="12" spans="1:24" x14ac:dyDescent="0.25">
      <c r="A12">
        <v>11</v>
      </c>
      <c r="B12" t="s">
        <v>296</v>
      </c>
      <c r="C12" t="str">
        <f>VLOOKUP($B12,Feuil2!$A:$U,2,FALSE)</f>
        <v>051</v>
      </c>
      <c r="D12" t="str">
        <f>VLOOKUP($B12,Feuil2!$A:$U,3,FALSE)</f>
        <v>MONTMIRAIL</v>
      </c>
      <c r="E12" t="str">
        <f>VLOOKUP($B12,Feuil2!$A:$U,4,FALSE)</f>
        <v>51380</v>
      </c>
      <c r="F12" t="str">
        <f>VLOOKUP($B12,Feuil2!$A:$U,5,FALSE)</f>
        <v>CLG</v>
      </c>
      <c r="G12" t="str">
        <f>VLOOKUP($B12,Feuil2!$A:$U,6,FALSE)</f>
        <v>DE LA BRIE CHAMPENOISE</v>
      </c>
      <c r="H12" t="str">
        <f>VLOOKUP($B12,Feuil2!$A:$U,7,FALSE)</f>
        <v>CLG DE LA BRIE CHAMPENOISE</v>
      </c>
      <c r="I12" t="str">
        <f>VLOOKUP($B12,Feuil2!$A:$U,8,FALSE)</f>
        <v>EPERNAY</v>
      </c>
      <c r="J12" t="str">
        <f>VLOOKUP($B12,Feuil2!$A:$U,9,FALSE)</f>
        <v>MONTMIRAIL</v>
      </c>
      <c r="K12" t="str">
        <f>VLOOKUP($B12,Feuil2!$A:$U,10,FALSE)</f>
        <v>03.26.81.01.50</v>
      </c>
      <c r="L12">
        <f>VLOOKUP($B12,Feuil2!$A:$U,11,FALSE)</f>
        <v>0</v>
      </c>
      <c r="M12" t="str">
        <f>VLOOKUP($B12,Feuil2!$A:$U,12,FALSE)</f>
        <v>48.8768877</v>
      </c>
      <c r="N12" t="str">
        <f>VLOOKUP($B12,Feuil2!$A:$U,13,FALSE)</f>
        <v>3.550012</v>
      </c>
      <c r="O12" t="str">
        <f>VLOOKUP($B12,Feuil2!$A:$U,14,FALSE)</f>
        <v>ce.0510026B@ac-reims.fr</v>
      </c>
      <c r="P12" t="str">
        <f>VLOOKUP($B12,Feuil2!$A:$U,15,FALSE)</f>
        <v>RUE DE L\'ECHELLE LE FRANC</v>
      </c>
      <c r="Q12" t="str">
        <f>VLOOKUP($B12,Feuil2!$A:$U,16,FALSE)</f>
        <v>51210</v>
      </c>
      <c r="R12" t="str">
        <f>VLOOKUP($B12,Feuil2!$A:$U,17,FALSE)</f>
        <v>MONTMIRAIL</v>
      </c>
      <c r="S12" s="7" t="str">
        <f>VLOOKUP($B12,Feuil2!$A:$U,18,FALSE)</f>
        <v>,bounceOnAdd: true, bounceOnAddOptions: {duration: 500, height: 100},bounceOnAddCallback: function() {console.log(*done*)}});</v>
      </c>
      <c r="T12" t="s">
        <v>2333</v>
      </c>
      <c r="U12" t="s">
        <v>2339</v>
      </c>
      <c r="V12" t="s">
        <v>2274</v>
      </c>
      <c r="W12" t="str">
        <f t="shared" si="0"/>
        <v>var CLG_0510026Brang11=L.marker([48.8768877,3.550012],{icon:icon_CLG,bounceOnAdd: true, bounceOnAddOptions: {duration: 500, height: 100},bounceOnAddCallback: function() {console.log(*done*)}});CLG_0510026Brang11.bindPopup('&lt;p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Bien Vivre au collège&lt;br&gt;&lt;br&gt;&lt;b&gt;&lt;u&gt;Référent&lt;/u&gt;&lt;/b&gt; : Mme BRUYEN&lt;p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12" t="str">
        <f t="shared" si="1"/>
        <v>*&lt;b&gt;Bien Vivre au collège*:CLG_0510026Brang11,</v>
      </c>
    </row>
    <row r="13" spans="1:24" x14ac:dyDescent="0.25">
      <c r="A13">
        <v>12</v>
      </c>
      <c r="B13" t="s">
        <v>296</v>
      </c>
      <c r="C13" t="str">
        <f>VLOOKUP($B13,Feuil2!$A:$U,2,FALSE)</f>
        <v>051</v>
      </c>
      <c r="D13" t="str">
        <f>VLOOKUP($B13,Feuil2!$A:$U,3,FALSE)</f>
        <v>MONTMIRAIL</v>
      </c>
      <c r="E13" t="str">
        <f>VLOOKUP($B13,Feuil2!$A:$U,4,FALSE)</f>
        <v>51380</v>
      </c>
      <c r="F13" t="str">
        <f>VLOOKUP($B13,Feuil2!$A:$U,5,FALSE)</f>
        <v>CLG</v>
      </c>
      <c r="G13" t="str">
        <f>VLOOKUP($B13,Feuil2!$A:$U,6,FALSE)</f>
        <v>DE LA BRIE CHAMPENOISE</v>
      </c>
      <c r="H13" t="str">
        <f>VLOOKUP($B13,Feuil2!$A:$U,7,FALSE)</f>
        <v>CLG DE LA BRIE CHAMPENOISE</v>
      </c>
      <c r="I13" t="str">
        <f>VLOOKUP($B13,Feuil2!$A:$U,8,FALSE)</f>
        <v>EPERNAY</v>
      </c>
      <c r="J13" t="str">
        <f>VLOOKUP($B13,Feuil2!$A:$U,9,FALSE)</f>
        <v>MONTMIRAIL</v>
      </c>
      <c r="K13" t="str">
        <f>VLOOKUP($B13,Feuil2!$A:$U,10,FALSE)</f>
        <v>03.26.81.01.50</v>
      </c>
      <c r="L13">
        <f>VLOOKUP($B13,Feuil2!$A:$U,11,FALSE)</f>
        <v>0</v>
      </c>
      <c r="M13" t="str">
        <f>VLOOKUP($B13,Feuil2!$A:$U,12,FALSE)</f>
        <v>48.8768877</v>
      </c>
      <c r="N13" t="str">
        <f>VLOOKUP($B13,Feuil2!$A:$U,13,FALSE)</f>
        <v>3.550012</v>
      </c>
      <c r="O13" t="str">
        <f>VLOOKUP($B13,Feuil2!$A:$U,14,FALSE)</f>
        <v>ce.0510026B@ac-reims.fr</v>
      </c>
      <c r="P13" t="str">
        <f>VLOOKUP($B13,Feuil2!$A:$U,15,FALSE)</f>
        <v>RUE DE L\'ECHELLE LE FRANC</v>
      </c>
      <c r="Q13" t="str">
        <f>VLOOKUP($B13,Feuil2!$A:$U,16,FALSE)</f>
        <v>51210</v>
      </c>
      <c r="R13" t="str">
        <f>VLOOKUP($B13,Feuil2!$A:$U,17,FALSE)</f>
        <v>MONTMIRAIL</v>
      </c>
      <c r="S13" s="7" t="str">
        <f>VLOOKUP($B13,Feuil2!$A:$U,18,FALSE)</f>
        <v>,bounceOnAdd: true, bounceOnAddOptions: {duration: 500, height: 100},bounceOnAddCallback: function() {console.log(*done*)}});</v>
      </c>
      <c r="T13" t="s">
        <v>2333</v>
      </c>
      <c r="U13" t="s">
        <v>2334</v>
      </c>
      <c r="V13" t="s">
        <v>2274</v>
      </c>
      <c r="W13" t="str">
        <f t="shared" si="0"/>
        <v>var CLG_0510026Brang12=L.marker([48.8768877,3.550012],{icon:icon_CLG,bounceOnAdd: true, bounceOnAddOptions: {duration: 500, height: 100},bounceOnAddCallback: function() {console.log(*done*)}});CLG_0510026Brang12.bindPopup('&lt;p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Bien vivre au collège sur le temps du midi &lt;br&gt;&lt;br&gt;&lt;b&gt;&lt;u&gt;Référent&lt;/u&gt;&lt;/b&gt; : Mme BRUYEN&lt;p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13" t="str">
        <f t="shared" si="1"/>
        <v>*&lt;b&gt;Bien vivre au collège sur le temps du midi *:CLG_0510026Brang12,</v>
      </c>
    </row>
    <row r="14" spans="1:24" x14ac:dyDescent="0.25">
      <c r="A14">
        <v>13</v>
      </c>
      <c r="B14" t="s">
        <v>124</v>
      </c>
      <c r="C14" t="str">
        <f>VLOOKUP($B14,Feuil2!$A:$U,2,FALSE)</f>
        <v>008</v>
      </c>
      <c r="D14" t="str">
        <f>VLOOKUP($B14,Feuil2!$A:$U,3,FALSE)</f>
        <v>JUNIVILLE</v>
      </c>
      <c r="E14" t="str">
        <f>VLOOKUP($B14,Feuil2!$A:$U,4,FALSE)</f>
        <v>08239</v>
      </c>
      <c r="F14" t="str">
        <f>VLOOKUP($B14,Feuil2!$A:$U,5,FALSE)</f>
        <v>CLG</v>
      </c>
      <c r="G14" t="str">
        <f>VLOOKUP($B14,Feuil2!$A:$U,6,FALSE)</f>
        <v>DE LA RETOURNE</v>
      </c>
      <c r="H14" t="str">
        <f>VLOOKUP($B14,Feuil2!$A:$U,7,FALSE)</f>
        <v>CLG DE LA RETOURNE</v>
      </c>
      <c r="I14" t="str">
        <f>VLOOKUP($B14,Feuil2!$A:$U,8,FALSE)</f>
        <v>SUD ARDEN.</v>
      </c>
      <c r="J14" t="str">
        <f>VLOOKUP($B14,Feuil2!$A:$U,9,FALSE)</f>
        <v>JUNIVILLE</v>
      </c>
      <c r="K14" t="str">
        <f>VLOOKUP($B14,Feuil2!$A:$U,10,FALSE)</f>
        <v>03.24.72.71.85</v>
      </c>
      <c r="L14" t="str">
        <f>VLOOKUP($B14,Feuil2!$A:$U,11,FALSE)</f>
        <v>http://sepia.ac-reims.fr/clg-juniville/-spip-/</v>
      </c>
      <c r="M14" t="str">
        <f>VLOOKUP($B14,Feuil2!$A:$U,12,FALSE)</f>
        <v>49.3959086</v>
      </c>
      <c r="N14" t="str">
        <f>VLOOKUP($B14,Feuil2!$A:$U,13,FALSE)</f>
        <v>4.37714</v>
      </c>
      <c r="O14" t="str">
        <f>VLOOKUP($B14,Feuil2!$A:$U,14,FALSE)</f>
        <v>ce.0080021E@ac-reims.fr</v>
      </c>
      <c r="P14" t="str">
        <f>VLOOKUP($B14,Feuil2!$A:$U,15,FALSE)</f>
        <v>19 RUE DES ECOLES</v>
      </c>
      <c r="Q14" t="str">
        <f>VLOOKUP($B14,Feuil2!$A:$U,16,FALSE)</f>
        <v>08310</v>
      </c>
      <c r="R14" t="str">
        <f>VLOOKUP($B14,Feuil2!$A:$U,17,FALSE)</f>
        <v>JUNIVILLE</v>
      </c>
      <c r="S14" s="7" t="str">
        <f>VLOOKUP($B14,Feuil2!$A:$U,18,FALSE)</f>
        <v>,bounceOnAdd: true, bounceOnAddOptions: {duration: 500, height: 100},bounceOnAddCallback: function() {console.log(*done*)}});</v>
      </c>
      <c r="T14" t="s">
        <v>2278</v>
      </c>
      <c r="U14" t="s">
        <v>2279</v>
      </c>
      <c r="V14" t="s">
        <v>2274</v>
      </c>
      <c r="W14" t="str">
        <f t="shared" si="0"/>
        <v>var CLG_0080021Erang13=L.marker([49.3959086,4.37714],{icon:icon_CLG,bounceOnAdd: true, bounceOnAddOptions: {duration: 500, height: 100},bounceOnAddCallback: function() {console.log(*done*)}});CLG_0080021Erang13.bindPopup('&lt;p align=center&gt; &lt;font size=2&gt;&lt;b&gt;&lt;u&gt;CLG DE LA RETOURNE&lt;/b&gt;&lt;/u&gt;&lt;br&gt;&lt;br&gt;&lt;font size=1&gt;19 RUE DES ECOLES&lt;br&gt;08310&lt;b&gt; JUNIVILLE&lt;/b&gt;&lt;br&gt;03.24.72.71.85&lt;br&gt;&lt;font size=2&gt;&lt;b&gt;&lt;u&gt;&lt;/p&gt;Parcours&lt;/u&gt;&lt;/b&gt; : CITOYEN &lt;br&gt;&lt;br&gt;&lt;b&gt;&lt;u&gt;Action&lt;/u&gt;&lt;/b&gt; : Blocs-notes et cie&lt;br&gt;&lt;br&gt;&lt;b&gt;&lt;u&gt;Référent&lt;/u&gt;&lt;/b&gt; : Mme LECLUZE&lt;p align=center&gt;&lt;br&gt;&lt;INPUT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</v>
      </c>
      <c r="X14" t="str">
        <f t="shared" si="1"/>
        <v>*&lt;b&gt;Blocs-notes et cie*:CLG_0080021Erang13,</v>
      </c>
    </row>
    <row r="15" spans="1:24" x14ac:dyDescent="0.25">
      <c r="A15">
        <v>15</v>
      </c>
      <c r="B15" t="s">
        <v>335</v>
      </c>
      <c r="C15" t="str">
        <f>VLOOKUP($B15,Feuil2!$A:$U,2,FALSE)</f>
        <v>051</v>
      </c>
      <c r="D15" t="str">
        <f>VLOOKUP($B15,Feuil2!$A:$U,3,FALSE)</f>
        <v>SAINTE-MENEHOULD</v>
      </c>
      <c r="E15" t="str">
        <f>VLOOKUP($B15,Feuil2!$A:$U,4,FALSE)</f>
        <v>51507</v>
      </c>
      <c r="F15" t="str">
        <f>VLOOKUP($B15,Feuil2!$A:$U,5,FALSE)</f>
        <v>CLG</v>
      </c>
      <c r="G15" t="str">
        <f>VLOOKUP($B15,Feuil2!$A:$U,6,FALSE)</f>
        <v>JEAN-BAPTISTE DROUET</v>
      </c>
      <c r="H15" t="str">
        <f>VLOOKUP($B15,Feuil2!$A:$U,7,FALSE)</f>
        <v>CLG JEAN-BAPTISTE DROUET</v>
      </c>
      <c r="I15" t="str">
        <f>VLOOKUP($B15,Feuil2!$A:$U,8,FALSE)</f>
        <v>CHALONS</v>
      </c>
      <c r="J15" t="str">
        <f>VLOOKUP($B15,Feuil2!$A:$U,9,FALSE)</f>
        <v>STE-MENEHOULD</v>
      </c>
      <c r="K15" t="str">
        <f>VLOOKUP($B15,Feuil2!$A:$U,10,FALSE)</f>
        <v>03.26.60.98.22</v>
      </c>
      <c r="L15">
        <f>VLOOKUP($B15,Feuil2!$A:$U,11,FALSE)</f>
        <v>0</v>
      </c>
      <c r="M15" t="str">
        <f>VLOOKUP($B15,Feuil2!$A:$U,12,FALSE)</f>
        <v>49.0924826</v>
      </c>
      <c r="N15" t="str">
        <f>VLOOKUP($B15,Feuil2!$A:$U,13,FALSE)</f>
        <v>4.9114622</v>
      </c>
      <c r="O15" t="str">
        <f>VLOOKUP($B15,Feuil2!$A:$U,14,FALSE)</f>
        <v>ce.0511191T@ac-reims.fr</v>
      </c>
      <c r="P15" t="str">
        <f>VLOOKUP($B15,Feuil2!$A:$U,15,FALSE)</f>
        <v>1 ROUTE ROYALE</v>
      </c>
      <c r="Q15" t="str">
        <f>VLOOKUP($B15,Feuil2!$A:$U,16,FALSE)</f>
        <v>51801</v>
      </c>
      <c r="R15" t="str">
        <f>VLOOKUP($B15,Feuil2!$A:$U,17,FALSE)</f>
        <v>STE MENEHOULD CEDEX</v>
      </c>
      <c r="S15" s="7" t="str">
        <f>VLOOKUP($B15,Feuil2!$A:$U,18,FALSE)</f>
        <v>,bounceOnAdd: true, bounceOnAddOptions: {duration: 500, height: 100},bounceOnAddCallback: function() {console.log(*done*)}});</v>
      </c>
      <c r="T15" t="s">
        <v>2353</v>
      </c>
      <c r="U15" t="s">
        <v>2355</v>
      </c>
      <c r="V15" t="s">
        <v>2262</v>
      </c>
      <c r="W15" t="str">
        <f t="shared" si="0"/>
        <v>var CLG_0511191Trang15=L.marker([49.0924826,4.9114622],{icon:icon_CLG,bounceOnAdd: true, bounceOnAddOptions: {duration: 500, height: 100},bounceOnAddCallback: function() {console.log(*done*)}});CLG_0511191Trang15.bindPopup('&lt;p align=center&gt; &lt;font size=2&gt;&lt;b&gt;&lt;u&gt;CLG JEAN-BAPTISTE DROUET&lt;/b&gt;&lt;/u&gt;&lt;br&gt;&lt;br&gt;&lt;font size=1&gt;1 ROUTE ROYALE&lt;br&gt;51801&lt;b&gt; STE MENEHOULD CEDEX&lt;/b&gt;&lt;br&gt;03.26.60.98.22&lt;br&gt;&lt;font size=2&gt;&lt;b&gt;&lt;u&gt;&lt;/p&gt;Parcours&lt;/u&gt;&lt;/b&gt; : CITOYEN&lt;br&gt;&lt;br&gt;&lt;b&gt;&lt;u&gt;Action&lt;/u&gt;&lt;/b&gt; : Cérémonie  de récompenses des élèves méritants en juin &lt;br&gt;&lt;br&gt;&lt;b&gt;&lt;u&gt;Référent&lt;/u&gt;&lt;/b&gt; : Mme ROYNETTE&lt;p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X15" t="str">
        <f t="shared" si="1"/>
        <v>*&lt;b&gt;Cérémonie  de récompenses des élèves méritants en juin *:CLG_0511191Trang15,</v>
      </c>
    </row>
    <row r="16" spans="1:24" x14ac:dyDescent="0.25">
      <c r="A16">
        <v>16</v>
      </c>
      <c r="B16" t="s">
        <v>271</v>
      </c>
      <c r="C16" t="str">
        <f>VLOOKUP($B16,Feuil2!$A:$U,2,FALSE)</f>
        <v>051</v>
      </c>
      <c r="D16" t="str">
        <f>VLOOKUP($B16,Feuil2!$A:$U,3,FALSE)</f>
        <v>DORMANS</v>
      </c>
      <c r="E16" t="str">
        <f>VLOOKUP($B16,Feuil2!$A:$U,4,FALSE)</f>
        <v>51217</v>
      </c>
      <c r="F16" t="str">
        <f>VLOOKUP($B16,Feuil2!$A:$U,5,FALSE)</f>
        <v>CLG</v>
      </c>
      <c r="G16" t="str">
        <f>VLOOKUP($B16,Feuil2!$A:$U,6,FALSE)</f>
        <v>CLAUDE-NICOLAS LEDOUX</v>
      </c>
      <c r="H16" t="str">
        <f>VLOOKUP($B16,Feuil2!$A:$U,7,FALSE)</f>
        <v>CLG CLAUDE-NICOLAS LEDOUX</v>
      </c>
      <c r="I16" t="str">
        <f>VLOOKUP($B16,Feuil2!$A:$U,8,FALSE)</f>
        <v>EPERNAY</v>
      </c>
      <c r="J16" t="str">
        <f>VLOOKUP($B16,Feuil2!$A:$U,9,FALSE)</f>
        <v>DORMANS</v>
      </c>
      <c r="K16" t="str">
        <f>VLOOKUP($B16,Feuil2!$A:$U,10,FALSE)</f>
        <v>03.26.58.21.99</v>
      </c>
      <c r="L16" t="str">
        <f>VLOOKUP($B16,Feuil2!$A:$U,11,FALSE)</f>
        <v>http://sepia.ac-reims.fr/clg-dormans/-spip-/</v>
      </c>
      <c r="M16" t="str">
        <f>VLOOKUP($B16,Feuil2!$A:$U,12,FALSE)</f>
        <v>49.0712631</v>
      </c>
      <c r="N16" t="str">
        <f>VLOOKUP($B16,Feuil2!$A:$U,13,FALSE)</f>
        <v>3.6367154</v>
      </c>
      <c r="O16" t="str">
        <f>VLOOKUP($B16,Feuil2!$A:$U,14,FALSE)</f>
        <v>ce.0511258R@ac-reims.fr</v>
      </c>
      <c r="P16" t="str">
        <f>VLOOKUP($B16,Feuil2!$A:$U,15,FALSE)</f>
        <v>45 RUE DU FAUBOURG DE CHAVENAY</v>
      </c>
      <c r="Q16" t="str">
        <f>VLOOKUP($B16,Feuil2!$A:$U,16,FALSE)</f>
        <v>51700</v>
      </c>
      <c r="R16" t="str">
        <f>VLOOKUP($B16,Feuil2!$A:$U,17,FALSE)</f>
        <v>DORMANS</v>
      </c>
      <c r="S16" s="7" t="str">
        <f>VLOOKUP($B16,Feuil2!$A:$U,18,FALSE)</f>
        <v>,bounceOnAdd: true, bounceOnAddOptions: {duration: 500, height: 100},bounceOnAddCallback: function() {console.log(*done*)}});</v>
      </c>
      <c r="T16" t="s">
        <v>2359</v>
      </c>
      <c r="U16" t="s">
        <v>2360</v>
      </c>
      <c r="V16" t="s">
        <v>2274</v>
      </c>
      <c r="W16" t="str">
        <f t="shared" si="0"/>
        <v>var CLG_0511258Rrang16=L.marker([49.0712631,3.6367154],{icon:icon_CLG,bounceOnAdd: true, bounceOnAddOptions: {duration: 500, height: 100},bounceOnAddCallback: function() {console.log(*done*)}});CLG_0511258Rrang16.bindPopup('&lt;p align=center&gt; &lt;font size=2&gt;&lt;b&gt;&lt;u&gt;CLG CLAUDE-NICOLAS LEDOUX&lt;/b&gt;&lt;/u&gt;&lt;br&gt;&lt;br&gt;&lt;font size=1&gt;45 RUE DU FAUBOURG DE CHAVENAY&lt;br&gt;51700&lt;b&gt; DORMANS&lt;/b&gt;&lt;br&gt;03.26.58.21.99&lt;br&gt;&lt;font size=2&gt;&lt;b&gt;&lt;u&gt;&lt;/p&gt;Parcours&lt;/u&gt;&lt;/b&gt; : CITOYEN &lt;br&gt;&lt;br&gt;&lt;b&gt;&lt;u&gt;Action&lt;/u&gt;&lt;/b&gt; : Climat scolaire&lt;br&gt;&lt;br&gt;&lt;b&gt;&lt;u&gt;Référent&lt;/u&gt;&lt;/b&gt; : Mme OTHELET&lt;p align=center&gt;&lt;br&gt;&lt;INPUT TYPE=*button* VALUE=*envoyer un message électronique* *style=width:215px* onClick=*parent.location=\'mailto:ce.0511258R@ac-reims.fr\'*&gt;&lt;br&gt;&lt;br&gt;&lt;a href=http://sepia.ac-reims.fr/clg-dormans/-spip-/ target=_blank &gt;Pour en savoir plus&lt;/a&gt;');</v>
      </c>
      <c r="X16" t="str">
        <f t="shared" si="1"/>
        <v>*&lt;b&gt;Climat scolaire*:CLG_0511258Rrang16,</v>
      </c>
    </row>
    <row r="17" spans="1:24" x14ac:dyDescent="0.25">
      <c r="A17">
        <v>17</v>
      </c>
      <c r="B17" t="s">
        <v>124</v>
      </c>
      <c r="C17" t="str">
        <f>VLOOKUP($B17,Feuil2!$A:$U,2,FALSE)</f>
        <v>008</v>
      </c>
      <c r="D17" t="str">
        <f>VLOOKUP($B17,Feuil2!$A:$U,3,FALSE)</f>
        <v>JUNIVILLE</v>
      </c>
      <c r="E17" t="str">
        <f>VLOOKUP($B17,Feuil2!$A:$U,4,FALSE)</f>
        <v>08239</v>
      </c>
      <c r="F17" t="str">
        <f>VLOOKUP($B17,Feuil2!$A:$U,5,FALSE)</f>
        <v>CLG</v>
      </c>
      <c r="G17" t="str">
        <f>VLOOKUP($B17,Feuil2!$A:$U,6,FALSE)</f>
        <v>DE LA RETOURNE</v>
      </c>
      <c r="H17" t="str">
        <f>VLOOKUP($B17,Feuil2!$A:$U,7,FALSE)</f>
        <v>CLG DE LA RETOURNE</v>
      </c>
      <c r="I17" t="str">
        <f>VLOOKUP($B17,Feuil2!$A:$U,8,FALSE)</f>
        <v>SUD ARDEN.</v>
      </c>
      <c r="J17" t="str">
        <f>VLOOKUP($B17,Feuil2!$A:$U,9,FALSE)</f>
        <v>JUNIVILLE</v>
      </c>
      <c r="K17" t="str">
        <f>VLOOKUP($B17,Feuil2!$A:$U,10,FALSE)</f>
        <v>03.24.72.71.85</v>
      </c>
      <c r="L17" t="str">
        <f>VLOOKUP($B17,Feuil2!$A:$U,11,FALSE)</f>
        <v>http://sepia.ac-reims.fr/clg-juniville/-spip-/</v>
      </c>
      <c r="M17" t="str">
        <f>VLOOKUP($B17,Feuil2!$A:$U,12,FALSE)</f>
        <v>49.3959086</v>
      </c>
      <c r="N17" t="str">
        <f>VLOOKUP($B17,Feuil2!$A:$U,13,FALSE)</f>
        <v>4.37714</v>
      </c>
      <c r="O17" t="str">
        <f>VLOOKUP($B17,Feuil2!$A:$U,14,FALSE)</f>
        <v>ce.0080021E@ac-reims.fr</v>
      </c>
      <c r="P17" t="str">
        <f>VLOOKUP($B17,Feuil2!$A:$U,15,FALSE)</f>
        <v>19 RUE DES ECOLES</v>
      </c>
      <c r="Q17" t="str">
        <f>VLOOKUP($B17,Feuil2!$A:$U,16,FALSE)</f>
        <v>08310</v>
      </c>
      <c r="R17" t="str">
        <f>VLOOKUP($B17,Feuil2!$A:$U,17,FALSE)</f>
        <v>JUNIVILLE</v>
      </c>
      <c r="S17" s="7" t="str">
        <f>VLOOKUP($B17,Feuil2!$A:$U,18,FALSE)</f>
        <v>,bounceOnAdd: true, bounceOnAddOptions: {duration: 500, height: 100},bounceOnAddCallback: function() {console.log(*done*)}});</v>
      </c>
      <c r="T17" t="s">
        <v>2275</v>
      </c>
      <c r="U17" t="s">
        <v>2276</v>
      </c>
      <c r="V17" t="s">
        <v>2274</v>
      </c>
      <c r="W17" t="str">
        <f t="shared" si="0"/>
        <v>var CLG_0080021Erang17=L.marker([49.3959086,4.37714],{icon:icon_CLG,bounceOnAdd: true, bounceOnAddOptions: {duration: 500, height: 100},bounceOnAddCallback: function() {console.log(*done*)}});CLG_0080021Erang17.bindPopup('&lt;p align=center&gt; &lt;font size=2&gt;&lt;b&gt;&lt;u&gt;CLG DE LA RETOURNE&lt;/b&gt;&lt;/u&gt;&lt;br&gt;&lt;br&gt;&lt;font size=1&gt;19 RUE DES ECOLES&lt;br&gt;08310&lt;b&gt; JUNIVILLE&lt;/b&gt;&lt;br&gt;03.24.72.71.85&lt;br&gt;&lt;font size=2&gt;&lt;b&gt;&lt;u&gt;&lt;/p&gt;Parcours&lt;/u&gt;&lt;/b&gt; : CITOYEN &lt;br&gt;&lt;br&gt;&lt;b&gt;&lt;u&gt;Action&lt;/u&gt;&lt;/b&gt; : Collecte alimentaire&lt;br&gt;&lt;br&gt;&lt;b&gt;&lt;u&gt;Référent&lt;/u&gt;&lt;/b&gt; : Mme HUGE&lt;p align=center&gt;&lt;br&gt;&lt;INPUT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</v>
      </c>
      <c r="X17" t="str">
        <f t="shared" si="1"/>
        <v>*&lt;b&gt;Collecte alimentaire*:CLG_0080021Erang17,</v>
      </c>
    </row>
    <row r="18" spans="1:24" x14ac:dyDescent="0.25">
      <c r="A18">
        <v>18</v>
      </c>
      <c r="B18" t="s">
        <v>391</v>
      </c>
      <c r="C18" t="str">
        <f>VLOOKUP($B18,Feuil2!$A:$U,2,FALSE)</f>
        <v>052</v>
      </c>
      <c r="D18" t="str">
        <f>VLOOKUP($B18,Feuil2!$A:$U,3,FALSE)</f>
        <v>FAYL-BILLOT</v>
      </c>
      <c r="E18" t="str">
        <f>VLOOKUP($B18,Feuil2!$A:$U,4,FALSE)</f>
        <v>52197</v>
      </c>
      <c r="F18" t="str">
        <f>VLOOKUP($B18,Feuil2!$A:$U,5,FALSE)</f>
        <v>CLG</v>
      </c>
      <c r="G18" t="str">
        <f>VLOOKUP($B18,Feuil2!$A:$U,6,FALSE)</f>
        <v>DES TROIS PROVINCES</v>
      </c>
      <c r="H18" t="str">
        <f>VLOOKUP($B18,Feuil2!$A:$U,7,FALSE)</f>
        <v>CLG DES TROIS PROVINCES</v>
      </c>
      <c r="I18" t="str">
        <f>VLOOKUP($B18,Feuil2!$A:$U,8,FALSE)</f>
        <v>CHAUMONT</v>
      </c>
      <c r="J18" t="str">
        <f>VLOOKUP($B18,Feuil2!$A:$U,9,FALSE)</f>
        <v>FAYL LA FORET</v>
      </c>
      <c r="K18" t="str">
        <f>VLOOKUP($B18,Feuil2!$A:$U,10,FALSE)</f>
        <v>03.25.88.65.98</v>
      </c>
      <c r="L18">
        <f>VLOOKUP($B18,Feuil2!$A:$U,11,FALSE)</f>
        <v>0</v>
      </c>
      <c r="M18" t="str">
        <f>VLOOKUP($B18,Feuil2!$A:$U,12,FALSE)</f>
        <v>47.7809133</v>
      </c>
      <c r="N18" t="str">
        <f>VLOOKUP($B18,Feuil2!$A:$U,13,FALSE)</f>
        <v>5.6067936</v>
      </c>
      <c r="O18" t="str">
        <f>VLOOKUP($B18,Feuil2!$A:$U,14,FALSE)</f>
        <v>ce.0520017L@ac-reims.fr</v>
      </c>
      <c r="P18" t="str">
        <f>VLOOKUP($B18,Feuil2!$A:$U,15,FALSE)</f>
        <v>RUE DES NOUOTTES</v>
      </c>
      <c r="Q18" t="str">
        <f>VLOOKUP($B18,Feuil2!$A:$U,16,FALSE)</f>
        <v>52500</v>
      </c>
      <c r="R18" t="str">
        <f>VLOOKUP($B18,Feuil2!$A:$U,17,FALSE)</f>
        <v>FAYL BILLOT</v>
      </c>
      <c r="S18" s="7" t="str">
        <f>VLOOKUP($B18,Feuil2!$A:$U,18,FALSE)</f>
        <v>,bounceOnAdd: true, bounceOnAddOptions: {duration: 500, height: 100},bounceOnAddCallback: function() {console.log(*done*)}});</v>
      </c>
      <c r="T18" t="s">
        <v>2375</v>
      </c>
      <c r="U18" t="s">
        <v>2376</v>
      </c>
      <c r="V18" t="s">
        <v>2262</v>
      </c>
      <c r="W18" t="str">
        <f t="shared" si="0"/>
        <v>var CLG_0520017Lrang18=L.marker([47.7809133,5.6067936],{icon:icon_CLG,bounceOnAdd: true, bounceOnAddOptions: {duration: 500, height: 100},bounceOnAddCallback: function() {console.log(*done*)}});CLG_0520017Lrang18.bindPopup('&lt;p align=center&gt; &lt;font size=2&gt;&lt;b&gt;&lt;u&gt;CLG DES TROIS PROVINCES&lt;/b&gt;&lt;/u&gt;&lt;br&gt;&lt;br&gt;&lt;font size=1&gt;RUE DES NOUOTTES&lt;br&gt;52500&lt;b&gt; FAYL BILLOT&lt;/b&gt;&lt;br&gt;03.25.88.65.98&lt;br&gt;&lt;font size=2&gt;&lt;b&gt;&lt;u&gt;&lt;/p&gt;Parcours&lt;/u&gt;&lt;/b&gt; : CITOYEN&lt;br&gt;&lt;br&gt;&lt;b&gt;&lt;u&gt;Action&lt;/u&gt;&lt;/b&gt; : Collecte de matériel&lt;br&gt;&lt;br&gt;&lt;b&gt;&lt;u&gt;Référent&lt;/u&gt;&lt;/b&gt; : Mme MORLET&lt;p align=center&gt;&lt;br&gt;&lt;INPUT TYPE=*button* VALUE=*envoyer un message électronique* *style=width:215px* onClick=*parent.location=\'mailto:ce.0520017L@ac-reims.fr\'*&gt;&lt;br&gt;&lt;br&gt;&lt;a href=0 target=_blank &gt;Pour en savoir plus&lt;/a&gt;');</v>
      </c>
      <c r="X18" t="str">
        <f t="shared" si="1"/>
        <v>*&lt;b&gt;Collecte de matériel*:CLG_0520017Lrang18,</v>
      </c>
    </row>
    <row r="19" spans="1:24" x14ac:dyDescent="0.25">
      <c r="A19">
        <v>19</v>
      </c>
      <c r="B19" t="s">
        <v>335</v>
      </c>
      <c r="C19" t="str">
        <f>VLOOKUP($B19,Feuil2!$A:$U,2,FALSE)</f>
        <v>051</v>
      </c>
      <c r="D19" t="str">
        <f>VLOOKUP($B19,Feuil2!$A:$U,3,FALSE)</f>
        <v>SAINTE-MENEHOULD</v>
      </c>
      <c r="E19" t="str">
        <f>VLOOKUP($B19,Feuil2!$A:$U,4,FALSE)</f>
        <v>51507</v>
      </c>
      <c r="F19" t="str">
        <f>VLOOKUP($B19,Feuil2!$A:$U,5,FALSE)</f>
        <v>CLG</v>
      </c>
      <c r="G19" t="str">
        <f>VLOOKUP($B19,Feuil2!$A:$U,6,FALSE)</f>
        <v>JEAN-BAPTISTE DROUET</v>
      </c>
      <c r="H19" t="str">
        <f>VLOOKUP($B19,Feuil2!$A:$U,7,FALSE)</f>
        <v>CLG JEAN-BAPTISTE DROUET</v>
      </c>
      <c r="I19" t="str">
        <f>VLOOKUP($B19,Feuil2!$A:$U,8,FALSE)</f>
        <v>CHALONS</v>
      </c>
      <c r="J19" t="str">
        <f>VLOOKUP($B19,Feuil2!$A:$U,9,FALSE)</f>
        <v>STE-MENEHOULD</v>
      </c>
      <c r="K19" t="str">
        <f>VLOOKUP($B19,Feuil2!$A:$U,10,FALSE)</f>
        <v>03.26.60.98.22</v>
      </c>
      <c r="L19">
        <f>VLOOKUP($B19,Feuil2!$A:$U,11,FALSE)</f>
        <v>0</v>
      </c>
      <c r="M19" t="str">
        <f>VLOOKUP($B19,Feuil2!$A:$U,12,FALSE)</f>
        <v>49.0924826</v>
      </c>
      <c r="N19" t="str">
        <f>VLOOKUP($B19,Feuil2!$A:$U,13,FALSE)</f>
        <v>4.9114622</v>
      </c>
      <c r="O19" t="str">
        <f>VLOOKUP($B19,Feuil2!$A:$U,14,FALSE)</f>
        <v>ce.0511191T@ac-reims.fr</v>
      </c>
      <c r="P19" t="str">
        <f>VLOOKUP($B19,Feuil2!$A:$U,15,FALSE)</f>
        <v>1 ROUTE ROYALE</v>
      </c>
      <c r="Q19" t="str">
        <f>VLOOKUP($B19,Feuil2!$A:$U,16,FALSE)</f>
        <v>51801</v>
      </c>
      <c r="R19" t="str">
        <f>VLOOKUP($B19,Feuil2!$A:$U,17,FALSE)</f>
        <v>STE MENEHOULD CEDEX</v>
      </c>
      <c r="S19" s="7" t="str">
        <f>VLOOKUP($B19,Feuil2!$A:$U,18,FALSE)</f>
        <v>,bounceOnAdd: true, bounceOnAddOptions: {duration: 500, height: 100},bounceOnAddCallback: function() {console.log(*done*)}});</v>
      </c>
      <c r="T19" t="s">
        <v>2353</v>
      </c>
      <c r="U19" t="s">
        <v>2356</v>
      </c>
      <c r="V19" t="s">
        <v>2262</v>
      </c>
      <c r="W19" t="str">
        <f t="shared" si="0"/>
        <v>var CLG_0511191Trang19=L.marker([49.0924826,4.9114622],{icon:icon_CLG,bounceOnAdd: true, bounceOnAddOptions: {duration: 500, height: 100},bounceOnAddCallback: function() {console.log(*done*)}});CLG_0511191Trang19.bindPopup('&lt;p align=center&gt; &lt;font size=2&gt;&lt;b&gt;&lt;u&gt;CLG JEAN-BAPTISTE DROUET&lt;/b&gt;&lt;/u&gt;&lt;br&gt;&lt;br&gt;&lt;font size=1&gt;1 ROUTE ROYALE&lt;br&gt;51801&lt;b&gt; STE MENEHOULD CEDEX&lt;/b&gt;&lt;br&gt;03.26.60.98.22&lt;br&gt;&lt;font size=2&gt;&lt;b&gt;&lt;u&gt;&lt;/p&gt;Parcours&lt;/u&gt;&lt;/b&gt; : CITOYEN&lt;br&gt;&lt;br&gt;&lt;b&gt;&lt;u&gt;Action&lt;/u&gt;&lt;/b&gt; : Collectes diverses&lt;br&gt;&lt;br&gt;&lt;b&gt;&lt;u&gt;Référent&lt;/u&gt;&lt;/b&gt; : Mme ROYNETTE&lt;p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X19" t="str">
        <f t="shared" si="1"/>
        <v>*&lt;b&gt;Collectes diverses*:CLG_0511191Trang19,</v>
      </c>
    </row>
    <row r="20" spans="1:24" x14ac:dyDescent="0.25">
      <c r="A20">
        <v>20</v>
      </c>
      <c r="B20" t="s">
        <v>391</v>
      </c>
      <c r="C20" t="str">
        <f>VLOOKUP($B20,Feuil2!$A:$U,2,FALSE)</f>
        <v>052</v>
      </c>
      <c r="D20" t="str">
        <f>VLOOKUP($B20,Feuil2!$A:$U,3,FALSE)</f>
        <v>FAYL-BILLOT</v>
      </c>
      <c r="E20" t="str">
        <f>VLOOKUP($B20,Feuil2!$A:$U,4,FALSE)</f>
        <v>52197</v>
      </c>
      <c r="F20" t="str">
        <f>VLOOKUP($B20,Feuil2!$A:$U,5,FALSE)</f>
        <v>CLG</v>
      </c>
      <c r="G20" t="str">
        <f>VLOOKUP($B20,Feuil2!$A:$U,6,FALSE)</f>
        <v>DES TROIS PROVINCES</v>
      </c>
      <c r="H20" t="str">
        <f>VLOOKUP($B20,Feuil2!$A:$U,7,FALSE)</f>
        <v>CLG DES TROIS PROVINCES</v>
      </c>
      <c r="I20" t="str">
        <f>VLOOKUP($B20,Feuil2!$A:$U,8,FALSE)</f>
        <v>CHAUMONT</v>
      </c>
      <c r="J20" t="str">
        <f>VLOOKUP($B20,Feuil2!$A:$U,9,FALSE)</f>
        <v>FAYL LA FORET</v>
      </c>
      <c r="K20" t="str">
        <f>VLOOKUP($B20,Feuil2!$A:$U,10,FALSE)</f>
        <v>03.25.88.65.98</v>
      </c>
      <c r="L20">
        <f>VLOOKUP($B20,Feuil2!$A:$U,11,FALSE)</f>
        <v>0</v>
      </c>
      <c r="M20" t="str">
        <f>VLOOKUP($B20,Feuil2!$A:$U,12,FALSE)</f>
        <v>47.7809133</v>
      </c>
      <c r="N20" t="str">
        <f>VLOOKUP($B20,Feuil2!$A:$U,13,FALSE)</f>
        <v>5.6067936</v>
      </c>
      <c r="O20" t="str">
        <f>VLOOKUP($B20,Feuil2!$A:$U,14,FALSE)</f>
        <v>ce.0520017L@ac-reims.fr</v>
      </c>
      <c r="P20" t="str">
        <f>VLOOKUP($B20,Feuil2!$A:$U,15,FALSE)</f>
        <v>RUE DES NOUOTTES</v>
      </c>
      <c r="Q20" t="str">
        <f>VLOOKUP($B20,Feuil2!$A:$U,16,FALSE)</f>
        <v>52500</v>
      </c>
      <c r="R20" t="str">
        <f>VLOOKUP($B20,Feuil2!$A:$U,17,FALSE)</f>
        <v>FAYL BILLOT</v>
      </c>
      <c r="S20" s="7" t="str">
        <f>VLOOKUP($B20,Feuil2!$A:$U,18,FALSE)</f>
        <v>,bounceOnAdd: true, bounceOnAddOptions: {duration: 500, height: 100},bounceOnAddCallback: function() {console.log(*done*)}});</v>
      </c>
      <c r="T20" t="s">
        <v>2371</v>
      </c>
      <c r="U20" t="s">
        <v>2372</v>
      </c>
      <c r="V20" t="s">
        <v>2262</v>
      </c>
      <c r="W20" t="str">
        <f t="shared" si="0"/>
        <v>var CLG_0520017Lrang20=L.marker([47.7809133,5.6067936],{icon:icon_CLG,bounceOnAdd: true, bounceOnAddOptions: {duration: 500, height: 100},bounceOnAddCallback: function() {console.log(*done*)}});CLG_0520017Lrang20.bindPopup('&lt;p align=center&gt; &lt;font size=2&gt;&lt;b&gt;&lt;u&gt;CLG DES TROIS PROVINCES&lt;/b&gt;&lt;/u&gt;&lt;br&gt;&lt;br&gt;&lt;font size=1&gt;RUE DES NOUOTTES&lt;br&gt;52500&lt;b&gt; FAYL BILLOT&lt;/b&gt;&lt;br&gt;03.25.88.65.98&lt;br&gt;&lt;font size=2&gt;&lt;b&gt;&lt;u&gt;&lt;/p&gt;Parcours&lt;/u&gt;&lt;/b&gt; : CITOYEN&lt;br&gt;&lt;br&gt;&lt;b&gt;&lt;u&gt;Action&lt;/u&gt;&lt;/b&gt; : Commission Courtoisie&lt;br&gt;&lt;br&gt;&lt;b&gt;&lt;u&gt;Référent&lt;/u&gt;&lt;/b&gt; : M. THOMPSON-BARON&lt;p align=center&gt;&lt;br&gt;&lt;INPUT TYPE=*button* VALUE=*envoyer un message électronique* *style=width:215px* onClick=*parent.location=\'mailto:ce.0520017L@ac-reims.fr\'*&gt;&lt;br&gt;&lt;br&gt;&lt;a href=0 target=_blank &gt;Pour en savoir plus&lt;/a&gt;');</v>
      </c>
      <c r="X20" t="str">
        <f t="shared" si="1"/>
        <v>*&lt;b&gt;Commission Courtoisie*:CLG_0520017Lrang20,</v>
      </c>
    </row>
    <row r="21" spans="1:24" x14ac:dyDescent="0.25">
      <c r="A21">
        <v>22</v>
      </c>
      <c r="B21" t="s">
        <v>93</v>
      </c>
      <c r="C21" t="str">
        <f>VLOOKUP($B21,Feuil2!$A:$U,2,FALSE)</f>
        <v>008</v>
      </c>
      <c r="D21" t="str">
        <f>VLOOKUP($B21,Feuil2!$A:$U,3,FALSE)</f>
        <v>CHARLEVILLE-MEZIERES</v>
      </c>
      <c r="E21" t="str">
        <f>VLOOKUP($B21,Feuil2!$A:$U,4,FALSE)</f>
        <v>08105</v>
      </c>
      <c r="F21" t="str">
        <f>VLOOKUP($B21,Feuil2!$A:$U,5,FALSE)</f>
        <v>LG</v>
      </c>
      <c r="G21" t="str">
        <f>VLOOKUP($B21,Feuil2!$A:$U,6,FALSE)</f>
        <v>CHANZY</v>
      </c>
      <c r="H21" t="str">
        <f>VLOOKUP($B21,Feuil2!$A:$U,7,FALSE)</f>
        <v>LG CHANZY</v>
      </c>
      <c r="I21" t="str">
        <f>VLOOKUP($B21,Feuil2!$A:$U,8,FALSE)</f>
        <v>CHARLEV.-S</v>
      </c>
      <c r="J21" t="str">
        <f>VLOOKUP($B21,Feuil2!$A:$U,9,FALSE)</f>
        <v>CHARLEVILLE-MEZIERES</v>
      </c>
      <c r="K21" t="str">
        <f>VLOOKUP($B21,Feuil2!$A:$U,10,FALSE)</f>
        <v>03.24.33.21.65</v>
      </c>
      <c r="L21" t="str">
        <f>VLOOKUP($B21,Feuil2!$A:$U,11,FALSE)</f>
        <v>www.chanzy.net</v>
      </c>
      <c r="M21" t="str">
        <f>VLOOKUP($B21,Feuil2!$A:$U,12,FALSE)</f>
        <v>49.7729701</v>
      </c>
      <c r="N21" t="str">
        <f>VLOOKUP($B21,Feuil2!$A:$U,13,FALSE)</f>
        <v>4.7296236</v>
      </c>
      <c r="O21" t="str">
        <f>VLOOKUP($B21,Feuil2!$A:$U,14,FALSE)</f>
        <v>ce.0080006N@ac-reims.fr</v>
      </c>
      <c r="P21" t="str">
        <f>VLOOKUP($B21,Feuil2!$A:$U,15,FALSE)</f>
        <v>13 RUE DELVINCOURT</v>
      </c>
      <c r="Q21" t="str">
        <f>VLOOKUP($B21,Feuil2!$A:$U,16,FALSE)</f>
        <v>08000</v>
      </c>
      <c r="R21" t="str">
        <f>VLOOKUP($B21,Feuil2!$A:$U,17,FALSE)</f>
        <v>CHARLEVILLE MEZIERES</v>
      </c>
      <c r="S21" s="7" t="str">
        <f>VLOOKUP($B21,Feuil2!$A:$U,18,FALSE)</f>
        <v>,bounceOnAdd: true, bounceOnAddOptions: {duration: 500, height: 100},bounceOnAddCallback: function() {console.log(*done*)}});</v>
      </c>
      <c r="T21" t="s">
        <v>2260</v>
      </c>
      <c r="U21" t="s">
        <v>2261</v>
      </c>
      <c r="V21" t="s">
        <v>2262</v>
      </c>
      <c r="W21" t="str">
        <f t="shared" si="0"/>
        <v>var LG_0080006Nrang22=L.marker([49.7729701,4.7296236],{icon:icon_LG,bounceOnAdd: true, bounceOnAddOptions: {duration: 500, height: 100},bounceOnAddCallback: function() {console.log(*done*)}});LG_0080006Nrang22.bindPopup('&lt;p align=center&gt; &lt;font size=2&gt;&lt;b&gt;&lt;u&gt;LG CHANZY&lt;/b&gt;&lt;/u&gt;&lt;br&gt;&lt;br&gt;&lt;font size=1&gt;13 RUE DELVINCOURT&lt;br&gt;08000&lt;b&gt; CHARLEVILLE MEZIERES&lt;/b&gt;&lt;br&gt;03.24.33.21.65&lt;br&gt;&lt;font size=2&gt;&lt;b&gt;&lt;u&gt;&lt;/p&gt;Parcours&lt;/u&gt;&lt;/b&gt; : CITOYEN&lt;br&gt;&lt;br&gt;&lt;b&gt;&lt;u&gt;Action&lt;/u&gt;&lt;/b&gt; : Communication représentation lycéenne&lt;br&gt;&lt;br&gt;&lt;b&gt;&lt;u&gt;Référent&lt;/u&gt;&lt;/b&gt; : Mme ZAWADA&lt;p align=center&gt;&lt;br&gt;&lt;INPUT TYPE=*button* VALUE=*envoyer un message électronique* *style=width:215px* onClick=*parent.location=\'mailto:ce.0080006N@ac-reims.fr\'*&gt;&lt;br&gt;&lt;br&gt;&lt;a href=www.chanzy.net target=_blank &gt;Pour en savoir plus&lt;/a&gt;');</v>
      </c>
      <c r="X21" t="str">
        <f t="shared" si="1"/>
        <v>*&lt;b&gt;Communication représentation lycéenne*:LG_0080006Nrang22,</v>
      </c>
    </row>
    <row r="22" spans="1:24" x14ac:dyDescent="0.25">
      <c r="A22">
        <v>23</v>
      </c>
      <c r="B22" t="s">
        <v>335</v>
      </c>
      <c r="C22" t="str">
        <f>VLOOKUP($B22,Feuil2!$A:$U,2,FALSE)</f>
        <v>051</v>
      </c>
      <c r="D22" t="str">
        <f>VLOOKUP($B22,Feuil2!$A:$U,3,FALSE)</f>
        <v>SAINTE-MENEHOULD</v>
      </c>
      <c r="E22" t="str">
        <f>VLOOKUP($B22,Feuil2!$A:$U,4,FALSE)</f>
        <v>51507</v>
      </c>
      <c r="F22" t="str">
        <f>VLOOKUP($B22,Feuil2!$A:$U,5,FALSE)</f>
        <v>CLG</v>
      </c>
      <c r="G22" t="str">
        <f>VLOOKUP($B22,Feuil2!$A:$U,6,FALSE)</f>
        <v>JEAN-BAPTISTE DROUET</v>
      </c>
      <c r="H22" t="str">
        <f>VLOOKUP($B22,Feuil2!$A:$U,7,FALSE)</f>
        <v>CLG JEAN-BAPTISTE DROUET</v>
      </c>
      <c r="I22" t="str">
        <f>VLOOKUP($B22,Feuil2!$A:$U,8,FALSE)</f>
        <v>CHALONS</v>
      </c>
      <c r="J22" t="str">
        <f>VLOOKUP($B22,Feuil2!$A:$U,9,FALSE)</f>
        <v>STE-MENEHOULD</v>
      </c>
      <c r="K22" t="str">
        <f>VLOOKUP($B22,Feuil2!$A:$U,10,FALSE)</f>
        <v>03.26.60.98.22</v>
      </c>
      <c r="L22">
        <f>VLOOKUP($B22,Feuil2!$A:$U,11,FALSE)</f>
        <v>0</v>
      </c>
      <c r="M22" t="str">
        <f>VLOOKUP($B22,Feuil2!$A:$U,12,FALSE)</f>
        <v>49.0924826</v>
      </c>
      <c r="N22" t="str">
        <f>VLOOKUP($B22,Feuil2!$A:$U,13,FALSE)</f>
        <v>4.9114622</v>
      </c>
      <c r="O22" t="str">
        <f>VLOOKUP($B22,Feuil2!$A:$U,14,FALSE)</f>
        <v>ce.0511191T@ac-reims.fr</v>
      </c>
      <c r="P22" t="str">
        <f>VLOOKUP($B22,Feuil2!$A:$U,15,FALSE)</f>
        <v>1 ROUTE ROYALE</v>
      </c>
      <c r="Q22" t="str">
        <f>VLOOKUP($B22,Feuil2!$A:$U,16,FALSE)</f>
        <v>51801</v>
      </c>
      <c r="R22" t="str">
        <f>VLOOKUP($B22,Feuil2!$A:$U,17,FALSE)</f>
        <v>STE MENEHOULD CEDEX</v>
      </c>
      <c r="S22" s="7" t="str">
        <f>VLOOKUP($B22,Feuil2!$A:$U,18,FALSE)</f>
        <v>,bounceOnAdd: true, bounceOnAddOptions: {duration: 500, height: 100},bounceOnAddCallback: function() {console.log(*done*)}});</v>
      </c>
      <c r="T22" t="s">
        <v>2353</v>
      </c>
      <c r="U22" t="s">
        <v>2401</v>
      </c>
      <c r="V22" t="s">
        <v>2262</v>
      </c>
      <c r="W22" t="str">
        <f t="shared" si="0"/>
        <v>var CLG_0511191Trang23=L.marker([49.0924826,4.9114622],{icon:icon_CLG,bounceOnAdd: true, bounceOnAddOptions: {duration: 500, height: 100},bounceOnAddCallback: function() {console.log(*done*)}});CLG_0511191Trang23.bindPopup('&lt;p align=center&gt; &lt;font size=2&gt;&lt;b&gt;&lt;u&gt;CLG JEAN-BAPTISTE DROUET&lt;/b&gt;&lt;/u&gt;&lt;br&gt;&lt;br&gt;&lt;font size=1&gt;1 ROUTE ROYALE&lt;br&gt;51801&lt;b&gt; STE MENEHOULD CEDEX&lt;/b&gt;&lt;br&gt;03.26.60.98.22&lt;br&gt;&lt;font size=2&gt;&lt;b&gt;&lt;u&gt;&lt;/p&gt;Parcours&lt;/u&gt;&lt;/b&gt; : CITOYEN&lt;br&gt;&lt;br&gt;&lt;b&gt;&lt;u&gt;Action&lt;/u&gt;&lt;/b&gt; : Concours d\'affiches sur le thème de la propreté  dans le collège&lt;br&gt;&lt;br&gt;&lt;b&gt;&lt;u&gt;Référent&lt;/u&gt;&lt;/b&gt; : Mme ROYNETTE&lt;p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X22" t="str">
        <f t="shared" si="1"/>
        <v>*&lt;b&gt;Concours d\'affiches sur le thème de la propreté  dans le collège*:CLG_0511191Trang23,</v>
      </c>
    </row>
    <row r="23" spans="1:24" x14ac:dyDescent="0.25">
      <c r="A23">
        <v>24</v>
      </c>
      <c r="B23" t="s">
        <v>135</v>
      </c>
      <c r="C23" t="str">
        <f>VLOOKUP($B23,Feuil2!$A:$U,2,FALSE)</f>
        <v>008</v>
      </c>
      <c r="D23" t="str">
        <f>VLOOKUP($B23,Feuil2!$A:$U,3,FALSE)</f>
        <v>RAUCOURT-ET-FLABA</v>
      </c>
      <c r="E23" t="str">
        <f>VLOOKUP($B23,Feuil2!$A:$U,4,FALSE)</f>
        <v>08354</v>
      </c>
      <c r="F23" t="str">
        <f>VLOOKUP($B23,Feuil2!$A:$U,5,FALSE)</f>
        <v>CLG</v>
      </c>
      <c r="G23" t="str">
        <f>VLOOKUP($B23,Feuil2!$A:$U,6,FALSE)</f>
        <v>RAUCOURT</v>
      </c>
      <c r="H23" t="str">
        <f>VLOOKUP($B23,Feuil2!$A:$U,7,FALSE)</f>
        <v>CLG RAUCOURT</v>
      </c>
      <c r="I23" t="str">
        <f>VLOOKUP($B23,Feuil2!$A:$U,8,FALSE)</f>
        <v>CHARLEV.-S</v>
      </c>
      <c r="J23" t="str">
        <f>VLOOKUP($B23,Feuil2!$A:$U,9,FALSE)</f>
        <v>MOUZON-RAUCOURT-ET-FLABA</v>
      </c>
      <c r="K23" t="str">
        <f>VLOOKUP($B23,Feuil2!$A:$U,10,FALSE)</f>
        <v>03.24.26.70.62</v>
      </c>
      <c r="L23" t="str">
        <f>VLOOKUP($B23,Feuil2!$A:$U,11,FALSE)</f>
        <v>http://sepia.ac-reims.fr/clg-raucourt/-joomla-/</v>
      </c>
      <c r="M23" t="str">
        <f>VLOOKUP($B23,Feuil2!$A:$U,12,FALSE)</f>
        <v>49.6061246</v>
      </c>
      <c r="N23" t="str">
        <f>VLOOKUP($B23,Feuil2!$A:$U,13,FALSE)</f>
        <v>4.960898</v>
      </c>
      <c r="O23" t="str">
        <f>VLOOKUP($B23,Feuil2!$A:$U,14,FALSE)</f>
        <v>ce.0081103F@ac-reims.fr</v>
      </c>
      <c r="P23" t="str">
        <f>VLOOKUP($B23,Feuil2!$A:$U,15,FALSE)</f>
        <v>RUE DU FOND DE VILLERS</v>
      </c>
      <c r="Q23" t="str">
        <f>VLOOKUP($B23,Feuil2!$A:$U,16,FALSE)</f>
        <v>08450</v>
      </c>
      <c r="R23" t="str">
        <f>VLOOKUP($B23,Feuil2!$A:$U,17,FALSE)</f>
        <v>RAUCOURT ET FLABA</v>
      </c>
      <c r="S23" s="7" t="str">
        <f>VLOOKUP($B23,Feuil2!$A:$U,18,FALSE)</f>
        <v>,bounceOnAdd: true, bounceOnAddOptions: {duration: 500, height: 100},bounceOnAddCallback: function() {console.log(*done*)}});</v>
      </c>
      <c r="T23" t="s">
        <v>2315</v>
      </c>
      <c r="U23" t="s">
        <v>2420</v>
      </c>
      <c r="V23" t="s">
        <v>2262</v>
      </c>
      <c r="W23" t="str">
        <f t="shared" si="0"/>
        <v>var CLG_0081103Frang24=L.marker([49.6061246,4.960898],{icon:icon_CLG,bounceOnAdd: true, bounceOnAddOptions: {duration: 500, height: 100},bounceOnAddCallback: function() {console.log(*done*)}});CLG_0081103Frang24.bindPopup('&lt;p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Concours\' non au harcèlement\'&lt;br&gt;&lt;br&gt;&lt;b&gt;&lt;u&gt;Référent&lt;/u&gt;&lt;/b&gt; : Mme LALLEMENT&lt;p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23" t="str">
        <f t="shared" si="1"/>
        <v>*&lt;b&gt;Concours\' non au harcèlement\'*:CLG_0081103Frang24,</v>
      </c>
    </row>
    <row r="24" spans="1:24" x14ac:dyDescent="0.25">
      <c r="A24">
        <v>25</v>
      </c>
      <c r="B24" t="s">
        <v>397</v>
      </c>
      <c r="C24" t="str">
        <f>VLOOKUP($B24,Feuil2!$A:$U,2,FALSE)</f>
        <v>052</v>
      </c>
      <c r="D24" t="str">
        <f>VLOOKUP($B24,Feuil2!$A:$U,3,FALSE)</f>
        <v>JOINVILLE</v>
      </c>
      <c r="E24" t="str">
        <f>VLOOKUP($B24,Feuil2!$A:$U,4,FALSE)</f>
        <v>52250</v>
      </c>
      <c r="F24" t="str">
        <f>VLOOKUP($B24,Feuil2!$A:$U,5,FALSE)</f>
        <v>CLG</v>
      </c>
      <c r="G24" t="str">
        <f>VLOOKUP($B24,Feuil2!$A:$U,6,FALSE)</f>
        <v>CRESSOT</v>
      </c>
      <c r="H24" t="str">
        <f>VLOOKUP($B24,Feuil2!$A:$U,7,FALSE)</f>
        <v>CLG CRESSOT</v>
      </c>
      <c r="I24" t="str">
        <f>VLOOKUP($B24,Feuil2!$A:$U,8,FALSE)</f>
        <v>ST DIZIER</v>
      </c>
      <c r="J24" t="str">
        <f>VLOOKUP($B24,Feuil2!$A:$U,9,FALSE)</f>
        <v>JOINVILLE</v>
      </c>
      <c r="K24" t="str">
        <f>VLOOKUP($B24,Feuil2!$A:$U,10,FALSE)</f>
        <v>0....</v>
      </c>
      <c r="L24">
        <f>VLOOKUP($B24,Feuil2!$A:$U,11,FALSE)</f>
        <v>0</v>
      </c>
      <c r="M24" t="str">
        <f>VLOOKUP($B24,Feuil2!$A:$U,12,FALSE)</f>
        <v>48.4417158</v>
      </c>
      <c r="N24" t="str">
        <f>VLOOKUP($B24,Feuil2!$A:$U,13,FALSE)</f>
        <v>5.1530976</v>
      </c>
      <c r="O24" t="str">
        <f>VLOOKUP($B24,Feuil2!$A:$U,14,FALSE)</f>
        <v>ce.0520822L@ac-reims.fr</v>
      </c>
      <c r="P24" t="str">
        <f>VLOOKUP($B24,Feuil2!$A:$U,15,FALSE)</f>
        <v>RUE DE LA GENEVROYE</v>
      </c>
      <c r="Q24" t="str">
        <f>VLOOKUP($B24,Feuil2!$A:$U,16,FALSE)</f>
        <v>52300</v>
      </c>
      <c r="R24" t="str">
        <f>VLOOKUP($B24,Feuil2!$A:$U,17,FALSE)</f>
        <v>JOINVILLE</v>
      </c>
      <c r="S24" s="7" t="str">
        <f>VLOOKUP($B24,Feuil2!$A:$U,18,FALSE)</f>
        <v>,bounceOnAdd: true, bounceOnAddOptions: {duration: 500, height: 100},bounceOnAddCallback: function() {console.log(*done*)}});</v>
      </c>
      <c r="T24" t="s">
        <v>2394</v>
      </c>
      <c r="U24" t="s">
        <v>2407</v>
      </c>
      <c r="V24" t="s">
        <v>2262</v>
      </c>
      <c r="W24" t="str">
        <f t="shared" si="0"/>
        <v>var CLG_0520822Lrang25=L.marker([48.4417158,5.1530976],{icon:icon_CLG,bounceOnAdd: true, bounceOnAddOptions: {duration: 500, height: 100},bounceOnAddCallback: function() {console.log(*done*)}});CLG_0520822Lrang25.bindPopup('&lt;p align=center&gt; &lt;font size=2&gt;&lt;b&gt;&lt;u&gt;CLG CRESSOT&lt;/b&gt;&lt;/u&gt;&lt;br&gt;&lt;br&gt;&lt;font size=1&gt;RUE DE LA GENEVROYE&lt;br&gt;52300&lt;b&gt; JOINVILLE&lt;/b&gt;&lt;br&gt;0....&lt;br&gt;&lt;font size=2&gt;&lt;b&gt;&lt;u&gt;&lt;/p&gt;Parcours&lt;/u&gt;&lt;/b&gt; : CITOYEN&lt;br&gt;&lt;br&gt;&lt;b&gt;&lt;u&gt;Action&lt;/u&gt;&lt;/b&gt; : Connaître l\'avis des autres collègiens afin de les représenter au mieux.&lt;br&gt;&lt;br&gt;&lt;b&gt;&lt;u&gt;Référent&lt;/u&gt;&lt;/b&gt; : Mme PLANTEGENET-SCHMIT&lt;p align=center&gt;&lt;br&gt;&lt;INPUT TYPE=*button* VALUE=*envoyer un message électronique* *style=width:215px* onClick=*parent.location=\'mailto:ce.0520822L@ac-reims.fr\'*&gt;&lt;br&gt;&lt;br&gt;&lt;a href=0 target=_blank &gt;Pour en savoir plus&lt;/a&gt;');</v>
      </c>
      <c r="X24" t="str">
        <f t="shared" si="1"/>
        <v>*&lt;b&gt;Connaître l\'avis des autres collègiens afin de les représenter au mieux.*:CLG_0520822Lrang25,</v>
      </c>
    </row>
    <row r="25" spans="1:24" x14ac:dyDescent="0.25">
      <c r="A25">
        <v>26</v>
      </c>
      <c r="B25" t="s">
        <v>93</v>
      </c>
      <c r="C25" t="str">
        <f>VLOOKUP($B25,Feuil2!$A:$U,2,FALSE)</f>
        <v>008</v>
      </c>
      <c r="D25" t="str">
        <f>VLOOKUP($B25,Feuil2!$A:$U,3,FALSE)</f>
        <v>CHARLEVILLE-MEZIERES</v>
      </c>
      <c r="E25" t="str">
        <f>VLOOKUP($B25,Feuil2!$A:$U,4,FALSE)</f>
        <v>08105</v>
      </c>
      <c r="F25" t="str">
        <f>VLOOKUP($B25,Feuil2!$A:$U,5,FALSE)</f>
        <v>LG</v>
      </c>
      <c r="G25" t="str">
        <f>VLOOKUP($B25,Feuil2!$A:$U,6,FALSE)</f>
        <v>CHANZY</v>
      </c>
      <c r="H25" t="str">
        <f>VLOOKUP($B25,Feuil2!$A:$U,7,FALSE)</f>
        <v>LG CHANZY</v>
      </c>
      <c r="I25" t="str">
        <f>VLOOKUP($B25,Feuil2!$A:$U,8,FALSE)</f>
        <v>CHARLEV.-S</v>
      </c>
      <c r="J25" t="str">
        <f>VLOOKUP($B25,Feuil2!$A:$U,9,FALSE)</f>
        <v>CHARLEVILLE-MEZIERES</v>
      </c>
      <c r="K25" t="str">
        <f>VLOOKUP($B25,Feuil2!$A:$U,10,FALSE)</f>
        <v>03.24.33.21.65</v>
      </c>
      <c r="L25" t="str">
        <f>VLOOKUP($B25,Feuil2!$A:$U,11,FALSE)</f>
        <v>www.chanzy.net</v>
      </c>
      <c r="M25" t="str">
        <f>VLOOKUP($B25,Feuil2!$A:$U,12,FALSE)</f>
        <v>49.7729701</v>
      </c>
      <c r="N25" t="str">
        <f>VLOOKUP($B25,Feuil2!$A:$U,13,FALSE)</f>
        <v>4.7296236</v>
      </c>
      <c r="O25" t="str">
        <f>VLOOKUP($B25,Feuil2!$A:$U,14,FALSE)</f>
        <v>ce.0080006N@ac-reims.fr</v>
      </c>
      <c r="P25" t="str">
        <f>VLOOKUP($B25,Feuil2!$A:$U,15,FALSE)</f>
        <v>13 RUE DELVINCOURT</v>
      </c>
      <c r="Q25" t="str">
        <f>VLOOKUP($B25,Feuil2!$A:$U,16,FALSE)</f>
        <v>08000</v>
      </c>
      <c r="R25" t="str">
        <f>VLOOKUP($B25,Feuil2!$A:$U,17,FALSE)</f>
        <v>CHARLEVILLE MEZIERES</v>
      </c>
      <c r="S25" s="7" t="str">
        <f>VLOOKUP($B25,Feuil2!$A:$U,18,FALSE)</f>
        <v>,bounceOnAdd: true, bounceOnAddOptions: {duration: 500, height: 100},bounceOnAddCallback: function() {console.log(*done*)}});</v>
      </c>
      <c r="T25" t="s">
        <v>2265</v>
      </c>
      <c r="U25" t="s">
        <v>2267</v>
      </c>
      <c r="V25" t="s">
        <v>2262</v>
      </c>
      <c r="W25" t="str">
        <f t="shared" si="0"/>
        <v>var LG_0080006Nrang26=L.marker([49.7729701,4.7296236],{icon:icon_LG,bounceOnAdd: true, bounceOnAddOptions: {duration: 500, height: 100},bounceOnAddCallback: function() {console.log(*done*)}});LG_0080006Nrang26.bindPopup('&lt;p align=center&gt; &lt;font size=2&gt;&lt;b&gt;&lt;u&gt;LG CHANZY&lt;/b&gt;&lt;/u&gt;&lt;br&gt;&lt;br&gt;&lt;font size=1&gt;13 RUE DELVINCOURT&lt;br&gt;08000&lt;b&gt; CHARLEVILLE MEZIERES&lt;/b&gt;&lt;br&gt;03.24.33.21.65&lt;br&gt;&lt;font size=2&gt;&lt;b&gt;&lt;u&gt;&lt;/p&gt;Parcours&lt;/u&gt;&lt;/b&gt; : CITOYEN&lt;br&gt;&lt;br&gt;&lt;b&gt;&lt;u&gt;Action&lt;/u&gt;&lt;/b&gt; : Coopérationet mise en synergie CVL CVC &lt;br&gt;&lt;br&gt;&lt;b&gt;&lt;u&gt;Référent&lt;/u&gt;&lt;/b&gt; : Mme ZAWADA et M. PRUNIER&lt;p align=center&gt;&lt;br&gt;&lt;INPUT TYPE=*button* VALUE=*envoyer un message électronique* *style=width:215px* onClick=*parent.location=\'mailto:ce.0080006N@ac-reims.fr\'*&gt;&lt;br&gt;&lt;br&gt;&lt;a href=www.chanzy.net target=_blank &gt;Pour en savoir plus&lt;/a&gt;');</v>
      </c>
      <c r="X25" t="str">
        <f t="shared" si="1"/>
        <v>*&lt;b&gt;Coopérationet mise en synergie CVL CVC *:LG_0080006Nrang26,</v>
      </c>
    </row>
    <row r="26" spans="1:24" x14ac:dyDescent="0.25">
      <c r="A26">
        <v>28</v>
      </c>
      <c r="B26" t="s">
        <v>391</v>
      </c>
      <c r="C26" t="str">
        <f>VLOOKUP($B26,Feuil2!$A:$U,2,FALSE)</f>
        <v>052</v>
      </c>
      <c r="D26" t="str">
        <f>VLOOKUP($B26,Feuil2!$A:$U,3,FALSE)</f>
        <v>FAYL-BILLOT</v>
      </c>
      <c r="E26" t="str">
        <f>VLOOKUP($B26,Feuil2!$A:$U,4,FALSE)</f>
        <v>52197</v>
      </c>
      <c r="F26" t="str">
        <f>VLOOKUP($B26,Feuil2!$A:$U,5,FALSE)</f>
        <v>CLG</v>
      </c>
      <c r="G26" t="str">
        <f>VLOOKUP($B26,Feuil2!$A:$U,6,FALSE)</f>
        <v>DES TROIS PROVINCES</v>
      </c>
      <c r="H26" t="str">
        <f>VLOOKUP($B26,Feuil2!$A:$U,7,FALSE)</f>
        <v>CLG DES TROIS PROVINCES</v>
      </c>
      <c r="I26" t="str">
        <f>VLOOKUP($B26,Feuil2!$A:$U,8,FALSE)</f>
        <v>CHAUMONT</v>
      </c>
      <c r="J26" t="str">
        <f>VLOOKUP($B26,Feuil2!$A:$U,9,FALSE)</f>
        <v>FAYL LA FORET</v>
      </c>
      <c r="K26" t="str">
        <f>VLOOKUP($B26,Feuil2!$A:$U,10,FALSE)</f>
        <v>03.25.88.65.98</v>
      </c>
      <c r="L26">
        <f>VLOOKUP($B26,Feuil2!$A:$U,11,FALSE)</f>
        <v>0</v>
      </c>
      <c r="M26" t="str">
        <f>VLOOKUP($B26,Feuil2!$A:$U,12,FALSE)</f>
        <v>47.7809133</v>
      </c>
      <c r="N26" t="str">
        <f>VLOOKUP($B26,Feuil2!$A:$U,13,FALSE)</f>
        <v>5.6067936</v>
      </c>
      <c r="O26" t="str">
        <f>VLOOKUP($B26,Feuil2!$A:$U,14,FALSE)</f>
        <v>ce.0520017L@ac-reims.fr</v>
      </c>
      <c r="P26" t="str">
        <f>VLOOKUP($B26,Feuil2!$A:$U,15,FALSE)</f>
        <v>RUE DES NOUOTTES</v>
      </c>
      <c r="Q26" t="str">
        <f>VLOOKUP($B26,Feuil2!$A:$U,16,FALSE)</f>
        <v>52500</v>
      </c>
      <c r="R26" t="str">
        <f>VLOOKUP($B26,Feuil2!$A:$U,17,FALSE)</f>
        <v>FAYL BILLOT</v>
      </c>
      <c r="S26" s="7" t="str">
        <f>VLOOKUP($B26,Feuil2!$A:$U,18,FALSE)</f>
        <v>,bounceOnAdd: true, bounceOnAddOptions: {duration: 500, height: 100},bounceOnAddCallback: function() {console.log(*done*)}});</v>
      </c>
      <c r="T26" t="s">
        <v>2373</v>
      </c>
      <c r="U26" t="s">
        <v>2374</v>
      </c>
      <c r="V26" t="s">
        <v>2262</v>
      </c>
      <c r="W26" t="str">
        <f t="shared" si="0"/>
        <v>var CLG_0520017Lrang28=L.marker([47.7809133,5.6067936],{icon:icon_CLG,bounceOnAdd: true, bounceOnAddOptions: {duration: 500, height: 100},bounceOnAddCallback: function() {console.log(*done*)}});CLG_0520017Lrang28.bindPopup('&lt;p align=center&gt; &lt;font size=2&gt;&lt;b&gt;&lt;u&gt;CLG DES TROIS PROVINCES&lt;/b&gt;&lt;/u&gt;&lt;br&gt;&lt;br&gt;&lt;font size=1&gt;RUE DES NOUOTTES&lt;br&gt;52500&lt;b&gt; FAYL BILLOT&lt;/b&gt;&lt;br&gt;03.25.88.65.98&lt;br&gt;&lt;font size=2&gt;&lt;b&gt;&lt;u&gt;&lt;/p&gt;Parcours&lt;/u&gt;&lt;/b&gt; : CITOYEN&lt;br&gt;&lt;br&gt;&lt;b&gt;&lt;u&gt;Action&lt;/u&gt;&lt;/b&gt; : Course contre la faim&lt;br&gt;&lt;br&gt;&lt;b&gt;&lt;u&gt;Référent&lt;/u&gt;&lt;/b&gt; : M. BERNIGAUD&lt;p align=center&gt;&lt;br&gt;&lt;INPUT TYPE=*button* VALUE=*envoyer un message électronique* *style=width:215px* onClick=*parent.location=\'mailto:ce.0520017L@ac-reims.fr\'*&gt;&lt;br&gt;&lt;br&gt;&lt;a href=0 target=_blank &gt;Pour en savoir plus&lt;/a&gt;');</v>
      </c>
      <c r="X26" t="str">
        <f t="shared" si="1"/>
        <v>*&lt;b&gt;Course contre la faim*:CLG_0520017Lrang28,</v>
      </c>
    </row>
    <row r="27" spans="1:24" x14ac:dyDescent="0.25">
      <c r="A27">
        <v>29</v>
      </c>
      <c r="B27" t="s">
        <v>380</v>
      </c>
      <c r="C27" t="str">
        <f>VLOOKUP($B27,Feuil2!$A:$U,2,FALSE)</f>
        <v>052</v>
      </c>
      <c r="D27" t="str">
        <f>VLOOKUP($B27,Feuil2!$A:$U,3,FALSE)</f>
        <v>CHAUMONT</v>
      </c>
      <c r="E27" t="str">
        <f>VLOOKUP($B27,Feuil2!$A:$U,4,FALSE)</f>
        <v>52121</v>
      </c>
      <c r="F27" t="str">
        <f>VLOOKUP($B27,Feuil2!$A:$U,5,FALSE)</f>
        <v>CLG</v>
      </c>
      <c r="G27" t="str">
        <f>VLOOKUP($B27,Feuil2!$A:$U,6,FALSE)</f>
        <v>LA ROCHOTTE</v>
      </c>
      <c r="H27" t="str">
        <f>VLOOKUP($B27,Feuil2!$A:$U,7,FALSE)</f>
        <v>CLG LA ROCHOTTE</v>
      </c>
      <c r="I27" t="str">
        <f>VLOOKUP($B27,Feuil2!$A:$U,8,FALSE)</f>
        <v>CHAUMONT</v>
      </c>
      <c r="J27" t="str">
        <f>VLOOKUP($B27,Feuil2!$A:$U,9,FALSE)</f>
        <v>CHAUMONT</v>
      </c>
      <c r="K27" t="str">
        <f>VLOOKUP($B27,Feuil2!$A:$U,10,FALSE)</f>
        <v>03.25.03.28.62</v>
      </c>
      <c r="L27" t="str">
        <f>VLOOKUP($B27,Feuil2!$A:$U,11,FALSE)</f>
        <v>www.clg-rochotte.ac-reims.fr</v>
      </c>
      <c r="M27" t="str">
        <f>VLOOKUP($B27,Feuil2!$A:$U,12,FALSE)</f>
        <v>48.0904096</v>
      </c>
      <c r="N27" t="str">
        <f>VLOOKUP($B27,Feuil2!$A:$U,13,FALSE)</f>
        <v>5.1349555</v>
      </c>
      <c r="O27" t="str">
        <f>VLOOKUP($B27,Feuil2!$A:$U,14,FALSE)</f>
        <v>ce.0520737U@ac-reims.fr</v>
      </c>
      <c r="P27" t="str">
        <f>VLOOKUP($B27,Feuil2!$A:$U,15,FALSE)</f>
        <v>5 RUE BLAISE PASCAL</v>
      </c>
      <c r="Q27" t="str">
        <f>VLOOKUP($B27,Feuil2!$A:$U,16,FALSE)</f>
        <v>52904</v>
      </c>
      <c r="R27" t="str">
        <f>VLOOKUP($B27,Feuil2!$A:$U,17,FALSE)</f>
        <v>CHAUMONT CEDEX 9</v>
      </c>
      <c r="S27" s="7" t="str">
        <f>VLOOKUP($B27,Feuil2!$A:$U,18,FALSE)</f>
        <v>,bounceOnAdd: true, bounceOnAddOptions: {duration: 500, height: 100},bounceOnAddCallback: function() {console.log(*done*)}});</v>
      </c>
      <c r="T27" t="s">
        <v>2391</v>
      </c>
      <c r="U27" t="s">
        <v>2406</v>
      </c>
      <c r="V27" t="s">
        <v>2262</v>
      </c>
      <c r="W27" t="str">
        <f t="shared" si="0"/>
        <v>var CLG_0520737Urang29=L.marker([48.0904096,5.1349555],{icon:icon_CLG,bounceOnAdd: true, bounceOnAddOptions: {duration: 500, height: 100},bounceOnAddCallback: function() {console.log(*done*)}});CLG_0520737Urang29.bindPopup('&lt;p align=center&gt; &lt;font size=2&gt;&lt;b&gt;&lt;u&gt;CLG LA ROCHOTTE&lt;/b&gt;&lt;/u&gt;&lt;br&gt;&lt;br&gt;&lt;font size=1&gt;5 RUE BLAISE PASCAL&lt;br&gt;52904&lt;b&gt; CHAUMONT CEDEX 9&lt;/b&gt;&lt;br&gt;03.25.03.28.62&lt;br&gt;&lt;font size=2&gt;&lt;b&gt;&lt;u&gt;&lt;/p&gt;Parcours&lt;/u&gt;&lt;/b&gt; : CITOYEN&lt;br&gt;&lt;br&gt;&lt;b&gt;&lt;u&gt;Action&lt;/u&gt;&lt;/b&gt; : Création d\'un espace de foot&lt;br&gt;&lt;br&gt;&lt;b&gt;&lt;u&gt;Référent&lt;/u&gt;&lt;/b&gt; : Mme HOUDION&lt;p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X27" t="str">
        <f t="shared" si="1"/>
        <v>*&lt;b&gt;Création d\'un espace de foot*:CLG_0520737Urang29,</v>
      </c>
    </row>
    <row r="28" spans="1:24" x14ac:dyDescent="0.25">
      <c r="A28">
        <v>30</v>
      </c>
      <c r="B28" t="s">
        <v>135</v>
      </c>
      <c r="C28" t="str">
        <f>VLOOKUP($B28,Feuil2!$A:$U,2,FALSE)</f>
        <v>008</v>
      </c>
      <c r="D28" t="str">
        <f>VLOOKUP($B28,Feuil2!$A:$U,3,FALSE)</f>
        <v>RAUCOURT-ET-FLABA</v>
      </c>
      <c r="E28" t="str">
        <f>VLOOKUP($B28,Feuil2!$A:$U,4,FALSE)</f>
        <v>08354</v>
      </c>
      <c r="F28" t="str">
        <f>VLOOKUP($B28,Feuil2!$A:$U,5,FALSE)</f>
        <v>CLG</v>
      </c>
      <c r="G28" t="str">
        <f>VLOOKUP($B28,Feuil2!$A:$U,6,FALSE)</f>
        <v>RAUCOURT</v>
      </c>
      <c r="H28" t="str">
        <f>VLOOKUP($B28,Feuil2!$A:$U,7,FALSE)</f>
        <v>CLG RAUCOURT</v>
      </c>
      <c r="I28" t="str">
        <f>VLOOKUP($B28,Feuil2!$A:$U,8,FALSE)</f>
        <v>CHARLEV.-S</v>
      </c>
      <c r="J28" t="str">
        <f>VLOOKUP($B28,Feuil2!$A:$U,9,FALSE)</f>
        <v>MOUZON-RAUCOURT-ET-FLABA</v>
      </c>
      <c r="K28" t="str">
        <f>VLOOKUP($B28,Feuil2!$A:$U,10,FALSE)</f>
        <v>03.24.26.70.62</v>
      </c>
      <c r="L28" t="str">
        <f>VLOOKUP($B28,Feuil2!$A:$U,11,FALSE)</f>
        <v>http://sepia.ac-reims.fr/clg-raucourt/-joomla-/</v>
      </c>
      <c r="M28" t="str">
        <f>VLOOKUP($B28,Feuil2!$A:$U,12,FALSE)</f>
        <v>49.6061246</v>
      </c>
      <c r="N28" t="str">
        <f>VLOOKUP($B28,Feuil2!$A:$U,13,FALSE)</f>
        <v>4.960898</v>
      </c>
      <c r="O28" t="str">
        <f>VLOOKUP($B28,Feuil2!$A:$U,14,FALSE)</f>
        <v>ce.0081103F@ac-reims.fr</v>
      </c>
      <c r="P28" t="str">
        <f>VLOOKUP($B28,Feuil2!$A:$U,15,FALSE)</f>
        <v>RUE DU FOND DE VILLERS</v>
      </c>
      <c r="Q28" t="str">
        <f>VLOOKUP($B28,Feuil2!$A:$U,16,FALSE)</f>
        <v>08450</v>
      </c>
      <c r="R28" t="str">
        <f>VLOOKUP($B28,Feuil2!$A:$U,17,FALSE)</f>
        <v>RAUCOURT ET FLABA</v>
      </c>
      <c r="S28" s="7" t="str">
        <f>VLOOKUP($B28,Feuil2!$A:$U,18,FALSE)</f>
        <v>,bounceOnAdd: true, bounceOnAddOptions: {duration: 500, height: 100},bounceOnAddCallback: function() {console.log(*done*)}});</v>
      </c>
      <c r="T28" t="s">
        <v>2314</v>
      </c>
      <c r="U28" t="s">
        <v>2398</v>
      </c>
      <c r="V28" t="s">
        <v>2262</v>
      </c>
      <c r="W28" t="str">
        <f t="shared" si="0"/>
        <v>var CLG_0081103Frang30=L.marker([49.6061246,4.960898],{icon:icon_CLG,bounceOnAdd: true, bounceOnAddOptions: {duration: 500, height: 100},bounceOnAddCallback: function() {console.log(*done*)}});CLG_0081103Frang30.bindPopup('&lt;p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Création d\'un foyer des élèves&lt;br&gt;&lt;br&gt;&lt;b&gt;&lt;u&gt;Référent&lt;/u&gt;&lt;/b&gt; : M. CREUS&lt;p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28" t="str">
        <f t="shared" si="1"/>
        <v>*&lt;b&gt;Création d\'un foyer des élèves*:CLG_0081103Frang30,</v>
      </c>
    </row>
    <row r="29" spans="1:24" x14ac:dyDescent="0.25">
      <c r="A29">
        <v>31</v>
      </c>
      <c r="B29" t="s">
        <v>333</v>
      </c>
      <c r="C29" t="str">
        <f>VLOOKUP($B29,Feuil2!$A:$U,2,FALSE)</f>
        <v>051</v>
      </c>
      <c r="D29" t="str">
        <f>VLOOKUP($B29,Feuil2!$A:$U,3,FALSE)</f>
        <v>RILLY-LA-MONTAGNE</v>
      </c>
      <c r="E29" t="str">
        <f>VLOOKUP($B29,Feuil2!$A:$U,4,FALSE)</f>
        <v>51461</v>
      </c>
      <c r="F29" t="str">
        <f>VLOOKUP($B29,Feuil2!$A:$U,5,FALSE)</f>
        <v>CLG</v>
      </c>
      <c r="G29" t="str">
        <f>VLOOKUP($B29,Feuil2!$A:$U,6,FALSE)</f>
        <v>LA SOURCE</v>
      </c>
      <c r="H29" t="str">
        <f>VLOOKUP($B29,Feuil2!$A:$U,7,FALSE)</f>
        <v>CLG LA SOURCE</v>
      </c>
      <c r="I29" t="str">
        <f>VLOOKUP($B29,Feuil2!$A:$U,8,FALSE)</f>
        <v>REIMS</v>
      </c>
      <c r="J29" t="str">
        <f>VLOOKUP($B29,Feuil2!$A:$U,9,FALSE)</f>
        <v>RILLY-LA-MONT.</v>
      </c>
      <c r="K29" t="str">
        <f>VLOOKUP($B29,Feuil2!$A:$U,10,FALSE)</f>
        <v>03.26.03.40.07</v>
      </c>
      <c r="L29" t="str">
        <f>VLOOKUP($B29,Feuil2!$A:$U,11,FALSE)</f>
        <v>http://sepia.ac-reims.fr/clg-rilly/-spip-/</v>
      </c>
      <c r="M29" t="str">
        <f>VLOOKUP($B29,Feuil2!$A:$U,12,FALSE)</f>
        <v>49.1611199</v>
      </c>
      <c r="N29" t="str">
        <f>VLOOKUP($B29,Feuil2!$A:$U,13,FALSE)</f>
        <v>4.0480114</v>
      </c>
      <c r="O29" t="str">
        <f>VLOOKUP($B29,Feuil2!$A:$U,14,FALSE)</f>
        <v>ce.0510048A@ac-reims.fr</v>
      </c>
      <c r="P29" t="str">
        <f>VLOOKUP($B29,Feuil2!$A:$U,15,FALSE)</f>
        <v>RUE DES ROZAIS</v>
      </c>
      <c r="Q29" t="str">
        <f>VLOOKUP($B29,Feuil2!$A:$U,16,FALSE)</f>
        <v>51500</v>
      </c>
      <c r="R29" t="str">
        <f>VLOOKUP($B29,Feuil2!$A:$U,17,FALSE)</f>
        <v>RILLY LA MONTAGNE</v>
      </c>
      <c r="S29" s="7" t="str">
        <f>VLOOKUP($B29,Feuil2!$A:$U,18,FALSE)</f>
        <v>,bounceOnAdd: true, bounceOnAddOptions: {duration: 500, height: 100},bounceOnAddCallback: function() {console.log(*done*)}});</v>
      </c>
      <c r="T29" t="s">
        <v>2347</v>
      </c>
      <c r="U29" t="s">
        <v>2348</v>
      </c>
      <c r="V29" t="s">
        <v>2274</v>
      </c>
      <c r="W29" t="str">
        <f t="shared" si="0"/>
        <v>var CLG_0510048Arang31=L.marker([49.1611199,4.0480114],{icon:icon_CLG,bounceOnAdd: true, bounceOnAddOptions: {duration: 500, height: 100},bounceOnAddCallback: function() {console.log(*done*)}});CLG_0510048Arang31.bindPopup('&lt;p align=center&gt; &lt;font size=2&gt;&lt;b&gt;&lt;u&gt;CLG LA SOURCE&lt;/b&gt;&lt;/u&gt;&lt;br&gt;&lt;br&gt;&lt;font size=1&gt;RUE DES ROZAIS&lt;br&gt;51500&lt;b&gt; RILLY LA MONTAGNE&lt;/b&gt;&lt;br&gt;03.26.03.40.07&lt;br&gt;&lt;font size=2&gt;&lt;b&gt;&lt;u&gt;&lt;/p&gt;Parcours&lt;/u&gt;&lt;/b&gt; : CITOYEN &lt;br&gt;&lt;br&gt;&lt;b&gt;&lt;u&gt;Action&lt;/u&gt;&lt;/b&gt; : Création du logo du collège&lt;br&gt;&lt;br&gt;&lt;b&gt;&lt;u&gt;Référent&lt;/u&gt;&lt;/b&gt; : Mme DEGRE&lt;p align=center&gt;&lt;br&gt;&lt;INPUT TYPE=*button* VALUE=*envoyer un message électronique* *style=width:215px* onClick=*parent.location=\'mailto:ce.0510048A@ac-reims.fr\'*&gt;&lt;br&gt;&lt;br&gt;&lt;a href=http://sepia.ac-reims.fr/clg-rilly/-spip-/ target=_blank &gt;Pour en savoir plus&lt;/a&gt;');</v>
      </c>
      <c r="X29" t="str">
        <f t="shared" si="1"/>
        <v>*&lt;b&gt;Création du logo du collège*:CLG_0510048Arang31,</v>
      </c>
    </row>
    <row r="30" spans="1:24" x14ac:dyDescent="0.25">
      <c r="A30">
        <v>32</v>
      </c>
      <c r="B30" t="s">
        <v>168</v>
      </c>
      <c r="C30" t="str">
        <f>VLOOKUP($B30,Feuil2!$A:$U,2,FALSE)</f>
        <v>008</v>
      </c>
      <c r="D30" t="str">
        <f>VLOOKUP($B30,Feuil2!$A:$U,3,FALSE)</f>
        <v>VRIGNE AUX BOIS</v>
      </c>
      <c r="E30" t="str">
        <f>VLOOKUP($B30,Feuil2!$A:$U,4,FALSE)</f>
        <v>08491</v>
      </c>
      <c r="F30" t="str">
        <f>VLOOKUP($B30,Feuil2!$A:$U,5,FALSE)</f>
        <v>CLG</v>
      </c>
      <c r="G30" t="str">
        <f>VLOOKUP($B30,Feuil2!$A:$U,6,FALSE)</f>
        <v>PASTEUR</v>
      </c>
      <c r="H30" t="str">
        <f>VLOOKUP($B30,Feuil2!$A:$U,7,FALSE)</f>
        <v>CLG PASTEUR</v>
      </c>
      <c r="I30" t="str">
        <f>VLOOKUP($B30,Feuil2!$A:$U,8,FALSE)</f>
        <v>CHARLEV.-S</v>
      </c>
      <c r="J30" t="str">
        <f>VLOOKUP($B30,Feuil2!$A:$U,9,FALSE)</f>
        <v>VRIGNE-AUX-BOIS</v>
      </c>
      <c r="K30" t="str">
        <f>VLOOKUP($B30,Feuil2!$A:$U,10,FALSE)</f>
        <v>03.24.52.23.62</v>
      </c>
      <c r="L30" t="str">
        <f>VLOOKUP($B30,Feuil2!$A:$U,11,FALSE)</f>
        <v>http://sepia.ac-reims.fr/clg-vrigne/-wp-/</v>
      </c>
      <c r="M30" t="str">
        <f>VLOOKUP($B30,Feuil2!$A:$U,12,FALSE)</f>
        <v>49.736173</v>
      </c>
      <c r="N30" t="str">
        <f>VLOOKUP($B30,Feuil2!$A:$U,13,FALSE)</f>
        <v>4.8576174</v>
      </c>
      <c r="O30" t="str">
        <f>VLOOKUP($B30,Feuil2!$A:$U,14,FALSE)</f>
        <v>ce.0080839U@ac-reims.fr</v>
      </c>
      <c r="P30" t="str">
        <f>VLOOKUP($B30,Feuil2!$A:$U,15,FALSE)</f>
        <v>3 RUE PASTEUR</v>
      </c>
      <c r="Q30" t="str">
        <f>VLOOKUP($B30,Feuil2!$A:$U,16,FALSE)</f>
        <v>08330</v>
      </c>
      <c r="R30" t="str">
        <f>VLOOKUP($B30,Feuil2!$A:$U,17,FALSE)</f>
        <v>VRIGNE AUX BOIS</v>
      </c>
      <c r="S30" s="7" t="str">
        <f>VLOOKUP($B30,Feuil2!$A:$U,18,FALSE)</f>
        <v>,bounceOnAdd: true, bounceOnAddOptions: {duration: 500, height: 100},bounceOnAddCallback: function() {console.log(*done*)}});</v>
      </c>
      <c r="T30" t="s">
        <v>2307</v>
      </c>
      <c r="U30" t="s">
        <v>2308</v>
      </c>
      <c r="V30" t="s">
        <v>2274</v>
      </c>
      <c r="W30" t="str">
        <f t="shared" si="0"/>
        <v>var CLG_0080839Urang32=L.marker([49.736173,4.8576174],{icon:icon_CLG,bounceOnAdd: true, bounceOnAddOptions: {duration: 500, height: 100},bounceOnAddCallback: function() {console.log(*done*)}});CLG_0080839Urang32.bindPopup('&lt;p align=center&gt; &lt;font size=2&gt;&lt;b&gt;&lt;u&gt;CLG PASTEUR&lt;/b&gt;&lt;/u&gt;&lt;br&gt;&lt;br&gt;&lt;font size=1&gt;3 RUE PASTEUR&lt;br&gt;08330&lt;b&gt; VRIGNE AUX BOIS&lt;/b&gt;&lt;br&gt;03.24.52.23.62&lt;br&gt;&lt;font size=2&gt;&lt;b&gt;&lt;u&gt;&lt;/p&gt;Parcours&lt;/u&gt;&lt;/b&gt; : CITOYEN &lt;br&gt;&lt;br&gt;&lt;b&gt;&lt;u&gt;Action&lt;/u&gt;&lt;/b&gt; : De la pesée au compost&lt;br&gt;&lt;br&gt;&lt;b&gt;&lt;u&gt;Référent&lt;/u&gt;&lt;/b&gt; : Mme REVARDEAUX, M. HUBLART&lt;p align=center&gt;&lt;br&gt;&lt;INPUT TYPE=*button* VALUE=*envoyer un message électronique* *style=width:215px* onClick=*parent.location=\'mailto:ce.0080839U@ac-reims.fr\'*&gt;&lt;br&gt;&lt;br&gt;&lt;a href=http://sepia.ac-reims.fr/clg-vrigne/-wp-/ target=_blank &gt;Pour en savoir plus&lt;/a&gt;');</v>
      </c>
      <c r="X30" t="str">
        <f t="shared" si="1"/>
        <v>*&lt;b&gt;De la pesée au compost*:CLG_0080839Urang32,</v>
      </c>
    </row>
    <row r="31" spans="1:24" x14ac:dyDescent="0.25">
      <c r="A31">
        <v>33</v>
      </c>
      <c r="B31" t="s">
        <v>296</v>
      </c>
      <c r="C31" t="str">
        <f>VLOOKUP($B31,Feuil2!$A:$U,2,FALSE)</f>
        <v>051</v>
      </c>
      <c r="D31" t="str">
        <f>VLOOKUP($B31,Feuil2!$A:$U,3,FALSE)</f>
        <v>MONTMIRAIL</v>
      </c>
      <c r="E31" t="str">
        <f>VLOOKUP($B31,Feuil2!$A:$U,4,FALSE)</f>
        <v>51380</v>
      </c>
      <c r="F31" t="str">
        <f>VLOOKUP($B31,Feuil2!$A:$U,5,FALSE)</f>
        <v>CLG</v>
      </c>
      <c r="G31" t="str">
        <f>VLOOKUP($B31,Feuil2!$A:$U,6,FALSE)</f>
        <v>DE LA BRIE CHAMPENOISE</v>
      </c>
      <c r="H31" t="str">
        <f>VLOOKUP($B31,Feuil2!$A:$U,7,FALSE)</f>
        <v>CLG DE LA BRIE CHAMPENOISE</v>
      </c>
      <c r="I31" t="str">
        <f>VLOOKUP($B31,Feuil2!$A:$U,8,FALSE)</f>
        <v>EPERNAY</v>
      </c>
      <c r="J31" t="str">
        <f>VLOOKUP($B31,Feuil2!$A:$U,9,FALSE)</f>
        <v>MONTMIRAIL</v>
      </c>
      <c r="K31" t="str">
        <f>VLOOKUP($B31,Feuil2!$A:$U,10,FALSE)</f>
        <v>03.26.81.01.50</v>
      </c>
      <c r="L31">
        <f>VLOOKUP($B31,Feuil2!$A:$U,11,FALSE)</f>
        <v>0</v>
      </c>
      <c r="M31" t="str">
        <f>VLOOKUP($B31,Feuil2!$A:$U,12,FALSE)</f>
        <v>48.8768877</v>
      </c>
      <c r="N31" t="str">
        <f>VLOOKUP($B31,Feuil2!$A:$U,13,FALSE)</f>
        <v>3.550012</v>
      </c>
      <c r="O31" t="str">
        <f>VLOOKUP($B31,Feuil2!$A:$U,14,FALSE)</f>
        <v>ce.0510026B@ac-reims.fr</v>
      </c>
      <c r="P31" t="str">
        <f>VLOOKUP($B31,Feuil2!$A:$U,15,FALSE)</f>
        <v>RUE DE L\'ECHELLE LE FRANC</v>
      </c>
      <c r="Q31" t="str">
        <f>VLOOKUP($B31,Feuil2!$A:$U,16,FALSE)</f>
        <v>51210</v>
      </c>
      <c r="R31" t="str">
        <f>VLOOKUP($B31,Feuil2!$A:$U,17,FALSE)</f>
        <v>MONTMIRAIL</v>
      </c>
      <c r="S31" s="7" t="str">
        <f>VLOOKUP($B31,Feuil2!$A:$U,18,FALSE)</f>
        <v>,bounceOnAdd: true, bounceOnAddOptions: {duration: 500, height: 100},bounceOnAddCallback: function() {console.log(*done*)}});</v>
      </c>
      <c r="T31" t="s">
        <v>2335</v>
      </c>
      <c r="U31" t="s">
        <v>2336</v>
      </c>
      <c r="V31" t="s">
        <v>2274</v>
      </c>
      <c r="W31" t="str">
        <f t="shared" si="0"/>
        <v>var CLG_0510026Brang33=L.marker([48.8768877,3.550012],{icon:icon_CLG,bounceOnAdd: true, bounceOnAddOptions: {duration: 500, height: 100},bounceOnAddCallback: function() {console.log(*done*)}});CLG_0510026Brang33.bindPopup('&lt;p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Décoration du collège&lt;br&gt;&lt;br&gt;&lt;b&gt;&lt;u&gt;Référent&lt;/u&gt;&lt;/b&gt; : Mme BARTHEL&lt;p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31" t="str">
        <f t="shared" si="1"/>
        <v>*&lt;b&gt;Décoration du collège*:CLG_0510026Brang33,</v>
      </c>
    </row>
    <row r="32" spans="1:24" x14ac:dyDescent="0.25">
      <c r="A32">
        <v>34</v>
      </c>
      <c r="B32" t="s">
        <v>162</v>
      </c>
      <c r="C32" t="str">
        <f>VLOOKUP($B32,Feuil2!$A:$U,2,FALSE)</f>
        <v>008</v>
      </c>
      <c r="D32" t="str">
        <f>VLOOKUP($B32,Feuil2!$A:$U,3,FALSE)</f>
        <v>VIREUX-WALLERAND</v>
      </c>
      <c r="E32" t="str">
        <f>VLOOKUP($B32,Feuil2!$A:$U,4,FALSE)</f>
        <v>08487</v>
      </c>
      <c r="F32" t="str">
        <f>VLOOKUP($B32,Feuil2!$A:$U,5,FALSE)</f>
        <v>CLG</v>
      </c>
      <c r="G32" t="str">
        <f>VLOOKUP($B32,Feuil2!$A:$U,6,FALSE)</f>
        <v>CHARLES BRUNEAU</v>
      </c>
      <c r="H32" t="str">
        <f>VLOOKUP($B32,Feuil2!$A:$U,7,FALSE)</f>
        <v>CLG CHARLES BRUNEAU</v>
      </c>
      <c r="I32" t="str">
        <f>VLOOKUP($B32,Feuil2!$A:$U,8,FALSE)</f>
        <v>VALL.MEUSE</v>
      </c>
      <c r="J32" t="str">
        <f>VLOOKUP($B32,Feuil2!$A:$U,9,FALSE)</f>
        <v>VIREUX-WALLERAND</v>
      </c>
      <c r="K32" t="str">
        <f>VLOOKUP($B32,Feuil2!$A:$U,10,FALSE)</f>
        <v>03.24.41.62.35</v>
      </c>
      <c r="L32" t="str">
        <f>VLOOKUP($B32,Feuil2!$A:$U,11,FALSE)</f>
        <v>www.clg-vireux-wallerand.ac-reims.fr</v>
      </c>
      <c r="M32" t="str">
        <f>VLOOKUP($B32,Feuil2!$A:$U,12,FALSE)</f>
        <v>50.0874677</v>
      </c>
      <c r="N32" t="str">
        <f>VLOOKUP($B32,Feuil2!$A:$U,13,FALSE)</f>
        <v>4.7282222</v>
      </c>
      <c r="O32" t="str">
        <f>VLOOKUP($B32,Feuil2!$A:$U,14,FALSE)</f>
        <v>ce.0080052N@ac-reims.fr</v>
      </c>
      <c r="P32" t="str">
        <f>VLOOKUP($B32,Feuil2!$A:$U,15,FALSE)</f>
        <v>10 RUE DE LA CAMPAGNE</v>
      </c>
      <c r="Q32" t="str">
        <f>VLOOKUP($B32,Feuil2!$A:$U,16,FALSE)</f>
        <v>08320</v>
      </c>
      <c r="R32" t="str">
        <f>VLOOKUP($B32,Feuil2!$A:$U,17,FALSE)</f>
        <v>VIREUX WALLERAND</v>
      </c>
      <c r="S32" s="7" t="str">
        <f>VLOOKUP($B32,Feuil2!$A:$U,18,FALSE)</f>
        <v>,bounceOnAdd: true, bounceOnAddOptions: {duration: 500, height: 100},bounceOnAddCallback: function() {console.log(*done*)}});</v>
      </c>
      <c r="T32" t="s">
        <v>2302</v>
      </c>
      <c r="U32" t="s">
        <v>2304</v>
      </c>
      <c r="V32" t="s">
        <v>2274</v>
      </c>
      <c r="W32" t="str">
        <f t="shared" si="0"/>
        <v>var CLG_0080052Nrang34=L.marker([50.0874677,4.7282222],{icon:icon_CLG,bounceOnAdd: true, bounceOnAddOptions: {duration: 500, height: 100},bounceOnAddCallback: function() {console.log(*done*)}});CLG_0080052Nrang34.bindPopup('&lt;p align=center&gt; &lt;font size=2&gt;&lt;b&gt;&lt;u&gt;CLG CHARLES BRUNEAU&lt;/b&gt;&lt;/u&gt;&lt;br&gt;&lt;br&gt;&lt;font size=1&gt;10 RUE DE LA CAMPAGNE&lt;br&gt;08320&lt;b&gt; VIREUX WALLERAND&lt;/b&gt;&lt;br&gt;03.24.41.62.35&lt;br&gt;&lt;font size=2&gt;&lt;b&gt;&lt;u&gt;&lt;/p&gt;Parcours&lt;/u&gt;&lt;/b&gt; : CITOYEN &lt;br&gt;&lt;br&gt;&lt;b&gt;&lt;u&gt;Action&lt;/u&gt;&lt;/b&gt; : Développement durable&lt;br&gt;&lt;br&gt;&lt;b&gt;&lt;u&gt;Référent&lt;/u&gt;&lt;/b&gt; : Mme MAURICE&lt;p align=center&gt;&lt;br&gt;&lt;INPUT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</v>
      </c>
      <c r="X32" t="str">
        <f t="shared" si="1"/>
        <v>*&lt;b&gt;Développement durable*:CLG_0080052Nrang34,</v>
      </c>
    </row>
    <row r="33" spans="1:24" x14ac:dyDescent="0.25">
      <c r="A33">
        <v>35</v>
      </c>
      <c r="B33" t="s">
        <v>356</v>
      </c>
      <c r="C33" t="str">
        <f>VLOOKUP($B33,Feuil2!$A:$U,2,FALSE)</f>
        <v>051</v>
      </c>
      <c r="D33" t="str">
        <f>VLOOKUP($B33,Feuil2!$A:$U,3,FALSE)</f>
        <v>VITRY-LE-FRANCOIS</v>
      </c>
      <c r="E33" t="str">
        <f>VLOOKUP($B33,Feuil2!$A:$U,4,FALSE)</f>
        <v>51649</v>
      </c>
      <c r="F33" t="str">
        <f>VLOOKUP($B33,Feuil2!$A:$U,5,FALSE)</f>
        <v>CLG</v>
      </c>
      <c r="G33" t="str">
        <f>VLOOKUP($B33,Feuil2!$A:$U,6,FALSE)</f>
        <v>VIEUX PORT</v>
      </c>
      <c r="H33" t="str">
        <f>VLOOKUP($B33,Feuil2!$A:$U,7,FALSE)</f>
        <v>CLG VIEUX PORT</v>
      </c>
      <c r="I33" t="str">
        <f>VLOOKUP($B33,Feuil2!$A:$U,8,FALSE)</f>
        <v>CHALONS</v>
      </c>
      <c r="J33" t="str">
        <f>VLOOKUP($B33,Feuil2!$A:$U,9,FALSE)</f>
        <v>VITRY LE F.</v>
      </c>
      <c r="K33" t="str">
        <f>VLOOKUP($B33,Feuil2!$A:$U,10,FALSE)</f>
        <v>03.26.41.21.90</v>
      </c>
      <c r="L33" t="str">
        <f>VLOOKUP($B33,Feuil2!$A:$U,11,FALSE)</f>
        <v>www.clg-vieux-port.ac-reims.fr</v>
      </c>
      <c r="M33" t="str">
        <f>VLOOKUP($B33,Feuil2!$A:$U,12,FALSE)</f>
        <v>48.728034</v>
      </c>
      <c r="N33" t="str">
        <f>VLOOKUP($B33,Feuil2!$A:$U,13,FALSE)</f>
        <v>4.5937423</v>
      </c>
      <c r="O33" t="str">
        <f>VLOOKUP($B33,Feuil2!$A:$U,14,FALSE)</f>
        <v>ce.0511476C@ac-reims.fr</v>
      </c>
      <c r="P33" t="str">
        <f>VLOOKUP($B33,Feuil2!$A:$U,15,FALSE)</f>
        <v>RUE DU VIEUX PORT</v>
      </c>
      <c r="Q33" t="str">
        <f>VLOOKUP($B33,Feuil2!$A:$U,16,FALSE)</f>
        <v>51308</v>
      </c>
      <c r="R33" t="str">
        <f>VLOOKUP($B33,Feuil2!$A:$U,17,FALSE)</f>
        <v>VITRY LE FRANCOIS CEDEX</v>
      </c>
      <c r="S33" s="7" t="str">
        <f>VLOOKUP($B33,Feuil2!$A:$U,18,FALSE)</f>
        <v>,bounceOnAdd: true, bounceOnAddOptions: {duration: 500, height: 100},bounceOnAddCallback: function() {console.log(*done*)}});</v>
      </c>
      <c r="T33" t="s">
        <v>2364</v>
      </c>
      <c r="U33" t="s">
        <v>2403</v>
      </c>
      <c r="V33" t="s">
        <v>2274</v>
      </c>
      <c r="W33" t="str">
        <f t="shared" si="0"/>
        <v>var CLG_0511476Crang35=L.marker([48.728034,4.5937423],{icon:icon_CLG,bounceOnAdd: true, bounceOnAddOptions: {duration: 500, height: 100},bounceOnAddCallback: function() {console.log(*done*)}});CLG_0511476Crang35.bindPopup('&lt;p align=center&gt; &lt;font size=2&gt;&lt;b&gt;&lt;u&gt;CLG VIEUX PORT&lt;/b&gt;&lt;/u&gt;&lt;br&gt;&lt;br&gt;&lt;font size=1&gt;RUE DU VIEUX PORT&lt;br&gt;51308&lt;b&gt; VITRY LE FRANCOIS CEDEX&lt;/b&gt;&lt;br&gt;03.26.41.21.90&lt;br&gt;&lt;font size=2&gt;&lt;b&gt;&lt;u&gt;&lt;/p&gt;Parcours&lt;/u&gt;&lt;/b&gt; : CITOYEN &lt;br&gt;&lt;br&gt;&lt;b&gt;&lt;u&gt;Action&lt;/u&gt;&lt;/b&gt; : Diagnostic sur le cadre de vie de l\'élève&lt;br&gt;&lt;br&gt;&lt;b&gt;&lt;u&gt;Référent&lt;/u&gt;&lt;/b&gt; : Mme GODART&lt;p align=center&gt;&lt;br&gt;&lt;INPUT TYPE=*button* VALUE=*envoyer un message électronique* *style=width:215px* onClick=*parent.location=\'mailto:ce.0511476C@ac-reims.fr\'*&gt;&lt;br&gt;&lt;br&gt;&lt;a href=www.clg-vieux-port.ac-reims.fr target=_blank &gt;Pour en savoir plus&lt;/a&gt;');</v>
      </c>
      <c r="X33" t="str">
        <f t="shared" si="1"/>
        <v>*&lt;b&gt;Diagnostic sur le cadre de vie de l\'élève*:CLG_0511476Crang35,</v>
      </c>
    </row>
    <row r="34" spans="1:24" x14ac:dyDescent="0.25">
      <c r="A34">
        <v>36</v>
      </c>
      <c r="B34" t="s">
        <v>138</v>
      </c>
      <c r="C34" t="str">
        <f>VLOOKUP($B34,Feuil2!$A:$U,2,FALSE)</f>
        <v>008</v>
      </c>
      <c r="D34" t="str">
        <f>VLOOKUP($B34,Feuil2!$A:$U,3,FALSE)</f>
        <v>REVIN</v>
      </c>
      <c r="E34" t="str">
        <f>VLOOKUP($B34,Feuil2!$A:$U,4,FALSE)</f>
        <v>08363</v>
      </c>
      <c r="F34" t="str">
        <f>VLOOKUP($B34,Feuil2!$A:$U,5,FALSE)</f>
        <v>LPO</v>
      </c>
      <c r="G34" t="str">
        <f>VLOOKUP($B34,Feuil2!$A:$U,6,FALSE)</f>
        <v>JEAN MOULIN</v>
      </c>
      <c r="H34" t="str">
        <f>VLOOKUP($B34,Feuil2!$A:$U,7,FALSE)</f>
        <v>LPO JEAN MOULIN</v>
      </c>
      <c r="I34" t="str">
        <f>VLOOKUP($B34,Feuil2!$A:$U,8,FALSE)</f>
        <v>VALL.MEUSE</v>
      </c>
      <c r="J34" t="str">
        <f>VLOOKUP($B34,Feuil2!$A:$U,9,FALSE)</f>
        <v>REVIN</v>
      </c>
      <c r="K34" t="str">
        <f>VLOOKUP($B34,Feuil2!$A:$U,10,FALSE)</f>
        <v>03.24.42.65.08</v>
      </c>
      <c r="L34" t="str">
        <f>VLOOKUP($B34,Feuil2!$A:$U,11,FALSE)</f>
        <v>http://www.jeanmoulinrevin.fr</v>
      </c>
      <c r="M34" t="str">
        <f>VLOOKUP($B34,Feuil2!$A:$U,12,FALSE)</f>
        <v>49.9286852</v>
      </c>
      <c r="N34" t="str">
        <f>VLOOKUP($B34,Feuil2!$A:$U,13,FALSE)</f>
        <v>4.6545239</v>
      </c>
      <c r="O34" t="str">
        <f>VLOOKUP($B34,Feuil2!$A:$U,14,FALSE)</f>
        <v>ce.0080040A@ac-reims.fr</v>
      </c>
      <c r="P34" t="str">
        <f>VLOOKUP($B34,Feuil2!$A:$U,15,FALSE)</f>
        <v>996 AVENUE DE LA CITE SCOLAIRE</v>
      </c>
      <c r="Q34" t="str">
        <f>VLOOKUP($B34,Feuil2!$A:$U,16,FALSE)</f>
        <v>08500</v>
      </c>
      <c r="R34" t="str">
        <f>VLOOKUP($B34,Feuil2!$A:$U,17,FALSE)</f>
        <v>REVIN</v>
      </c>
      <c r="S34" s="7" t="str">
        <f>VLOOKUP($B34,Feuil2!$A:$U,18,FALSE)</f>
        <v>,bounceOnAdd: true, bounceOnAddOptions: {duration: 500, height: 100},bounceOnAddCallback: function() {console.log(*done*)}});</v>
      </c>
      <c r="T34" t="s">
        <v>2292</v>
      </c>
      <c r="U34" t="s">
        <v>2297</v>
      </c>
      <c r="V34" t="s">
        <v>2262</v>
      </c>
      <c r="W34" t="str">
        <f t="shared" ref="W34:W65" si="2">"var "&amp;F34&amp;"_"&amp;B34&amp;"rang"&amp;A34&amp;"=L.marker(["&amp;M34&amp;","&amp;N34&amp;"],{icon:icon_"&amp;F34&amp;S34&amp;F34&amp;"_"&amp;B34&amp;"rang"&amp;A34&amp;".bindPopup('&lt;p align=center&gt; &lt;font size=2&gt;&lt;b&gt;&lt;u&gt;"&amp;H34&amp;"&lt;/b&gt;&lt;/u&gt;&lt;br&gt;&lt;br&gt;&lt;font size=1&gt;"&amp;P34&amp;"&lt;br&gt;"&amp;Q34&amp;"&lt;b&gt; "&amp;R34&amp;"&lt;/b&gt;&lt;br&gt;"&amp;K34&amp;"&lt;br&gt;&lt;font size=2&gt;&lt;b&gt;&lt;u&gt;&lt;/p&gt;Parcours&lt;/u&gt;&lt;/b&gt; : "&amp; V34&amp;"&lt;br&gt;&lt;br&gt;&lt;b&gt;&lt;u&gt;Action&lt;/u&gt;&lt;/b&gt; : "&amp; U34&amp;"&lt;br&gt;&lt;br&gt;&lt;b&gt;&lt;u&gt;Référent&lt;/u&gt;&lt;/b&gt; : "&amp;T34&amp;"&lt;p align=center&gt;&lt;br&gt;&lt;INPUT TYPE=*button* VALUE=*envoyer un message électronique* *style=width:215px* onClick=*parent.location=\'mailto:"&amp;O34&amp;"\'*&gt;"&amp;"&lt;br&gt;&lt;br&gt;&lt;a href="&amp;L34&amp;" target=_blank &gt;Pour en savoir plus&lt;/a&gt;');"</f>
        <v>var LPO_0080040Arang36=L.marker([49.9286852,4.6545239],{icon:icon_LPO,bounceOnAdd: true, bounceOnAddOptions: {duration: 500, height: 100},bounceOnAddCallback: function() {console.log(*done*)}});LPO_0080040Arang36.bindPopup('&lt;p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Eco-coitoyenneté et developpement durable&lt;br&gt;&lt;br&gt;&lt;b&gt;&lt;u&gt;Référent&lt;/u&gt;&lt;/b&gt;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34" t="str">
        <f t="shared" ref="X34:X65" si="3">"*&lt;b&gt;"&amp;U34&amp;"*:"&amp;F34&amp;"_"&amp;B34&amp;"rang"&amp;A34&amp;","</f>
        <v>*&lt;b&gt;Eco-coitoyenneté et developpement durable*:LPO_0080040Arang36,</v>
      </c>
    </row>
    <row r="35" spans="1:24" x14ac:dyDescent="0.25">
      <c r="A35">
        <v>37</v>
      </c>
      <c r="B35" t="s">
        <v>175</v>
      </c>
      <c r="C35" t="str">
        <f>VLOOKUP($B35,Feuil2!$A:$U,2,FALSE)</f>
        <v>010</v>
      </c>
      <c r="D35" t="str">
        <f>VLOOKUP($B35,Feuil2!$A:$U,3,FALSE)</f>
        <v>BAR-SUR-AUBE</v>
      </c>
      <c r="E35" t="str">
        <f>VLOOKUP($B35,Feuil2!$A:$U,4,FALSE)</f>
        <v>10033</v>
      </c>
      <c r="F35" t="str">
        <f>VLOOKUP($B35,Feuil2!$A:$U,5,FALSE)</f>
        <v>CLG</v>
      </c>
      <c r="G35" t="str">
        <f>VLOOKUP($B35,Feuil2!$A:$U,6,FALSE)</f>
        <v>GASTON BACHELARD</v>
      </c>
      <c r="H35" t="str">
        <f>VLOOKUP($B35,Feuil2!$A:$U,7,FALSE)</f>
        <v>CLG GASTON BACHELARD</v>
      </c>
      <c r="I35" t="str">
        <f>VLOOKUP($B35,Feuil2!$A:$U,8,FALSE)</f>
        <v>TROYES</v>
      </c>
      <c r="J35" t="str">
        <f>VLOOKUP($B35,Feuil2!$A:$U,9,FALSE)</f>
        <v>BAR/AUBE</v>
      </c>
      <c r="K35" t="str">
        <f>VLOOKUP($B35,Feuil2!$A:$U,10,FALSE)</f>
        <v>03.25.92.35.35</v>
      </c>
      <c r="L35">
        <f>VLOOKUP($B35,Feuil2!$A:$U,11,FALSE)</f>
        <v>0</v>
      </c>
      <c r="M35" t="str">
        <f>VLOOKUP($B35,Feuil2!$A:$U,12,FALSE)</f>
        <v>48.2281029</v>
      </c>
      <c r="N35" t="str">
        <f>VLOOKUP($B35,Feuil2!$A:$U,13,FALSE)</f>
        <v>4.7052908</v>
      </c>
      <c r="O35" t="str">
        <f>VLOOKUP($B35,Feuil2!$A:$U,14,FALSE)</f>
        <v>ce.0100902B@ac-reims.fr</v>
      </c>
      <c r="P35" t="str">
        <f>VLOOKUP($B35,Feuil2!$A:$U,15,FALSE)</f>
        <v>33 RUE GASTON BACHELARD</v>
      </c>
      <c r="Q35" t="str">
        <f>VLOOKUP($B35,Feuil2!$A:$U,16,FALSE)</f>
        <v>10200</v>
      </c>
      <c r="R35" t="str">
        <f>VLOOKUP($B35,Feuil2!$A:$U,17,FALSE)</f>
        <v>BAR SUR AUBE</v>
      </c>
      <c r="S35" s="7" t="str">
        <f>VLOOKUP($B35,Feuil2!$A:$U,18,FALSE)</f>
        <v>,bounceOnAdd: true, bounceOnAddOptions: {duration: 500, height: 100},bounceOnAddCallback: function() {console.log(*done*)}});</v>
      </c>
      <c r="T35" t="s">
        <v>2321</v>
      </c>
      <c r="U35" t="s">
        <v>2322</v>
      </c>
      <c r="V35" t="s">
        <v>2274</v>
      </c>
      <c r="W35" t="str">
        <f t="shared" si="2"/>
        <v>var CLG_0100902Brang37=L.marker([48.2281029,4.7052908],{icon:icon_CLG,bounceOnAdd: true, bounceOnAddOptions: {duration: 500, height: 100},bounceOnAddCallback: function() {console.log(*done*)}});CLG_0100902Brang37.bindPopup('&lt;p align=center&gt; &lt;font size=2&gt;&lt;b&gt;&lt;u&gt;CLG GASTON BACHELARD&lt;/b&gt;&lt;/u&gt;&lt;br&gt;&lt;br&gt;&lt;font size=1&gt;33 RUE GASTON BACHELARD&lt;br&gt;10200&lt;b&gt; BAR SUR AUBE&lt;/b&gt;&lt;br&gt;03.25.92.35.35&lt;br&gt;&lt;font size=2&gt;&lt;b&gt;&lt;u&gt;&lt;/p&gt;Parcours&lt;/u&gt;&lt;/b&gt; : CITOYEN &lt;br&gt;&lt;br&gt;&lt;b&gt;&lt;u&gt;Action&lt;/u&gt;&lt;/b&gt; : Eco-Collège&lt;br&gt;&lt;br&gt;&lt;b&gt;&lt;u&gt;Référent&lt;/u&gt;&lt;/b&gt; : Mmes PEYTARD et BRULFER&lt;p align=center&gt;&lt;br&gt;&lt;INPUT TYPE=*button* VALUE=*envoyer un message électronique* *style=width:215px* onClick=*parent.location=\'mailto:ce.0100902B@ac-reims.fr\'*&gt;&lt;br&gt;&lt;br&gt;&lt;a href=0 target=_blank &gt;Pour en savoir plus&lt;/a&gt;');</v>
      </c>
      <c r="X35" t="str">
        <f t="shared" si="3"/>
        <v>*&lt;b&gt;Eco-Collège*:CLG_0100902Brang37,</v>
      </c>
    </row>
    <row r="36" spans="1:24" x14ac:dyDescent="0.25">
      <c r="A36">
        <v>38</v>
      </c>
      <c r="B36" t="s">
        <v>254</v>
      </c>
      <c r="C36" t="str">
        <f>VLOOKUP($B36,Feuil2!$A:$U,2,FALSE)</f>
        <v>051</v>
      </c>
      <c r="D36" t="str">
        <f>VLOOKUP($B36,Feuil2!$A:$U,3,FALSE)</f>
        <v>CHALONS-EN-CHAMPAGNE</v>
      </c>
      <c r="E36" t="str">
        <f>VLOOKUP($B36,Feuil2!$A:$U,4,FALSE)</f>
        <v>51108</v>
      </c>
      <c r="F36" t="str">
        <f>VLOOKUP($B36,Feuil2!$A:$U,5,FALSE)</f>
        <v>CLG</v>
      </c>
      <c r="G36" t="str">
        <f>VLOOKUP($B36,Feuil2!$A:$U,6,FALSE)</f>
        <v>VICTOR DURUY</v>
      </c>
      <c r="H36" t="str">
        <f>VLOOKUP($B36,Feuil2!$A:$U,7,FALSE)</f>
        <v>CLG VICTOR DURUY</v>
      </c>
      <c r="I36" t="str">
        <f>VLOOKUP($B36,Feuil2!$A:$U,8,FALSE)</f>
        <v>CHALONS</v>
      </c>
      <c r="J36" t="str">
        <f>VLOOKUP($B36,Feuil2!$A:$U,9,FALSE)</f>
        <v>CHALONS CHAMPAG</v>
      </c>
      <c r="K36" t="str">
        <f>VLOOKUP($B36,Feuil2!$A:$U,10,FALSE)</f>
        <v>03.26.70.40.05</v>
      </c>
      <c r="L36" t="str">
        <f>VLOOKUP($B36,Feuil2!$A:$U,11,FALSE)</f>
        <v>http://portail.college-duruy.fr</v>
      </c>
      <c r="M36" t="str">
        <f>VLOOKUP($B36,Feuil2!$A:$U,12,FALSE)</f>
        <v>48.9559366</v>
      </c>
      <c r="N36" t="str">
        <f>VLOOKUP($B36,Feuil2!$A:$U,13,FALSE)</f>
        <v>4.3534759</v>
      </c>
      <c r="O36" t="str">
        <f>VLOOKUP($B36,Feuil2!$A:$U,14,FALSE)</f>
        <v>ce.0510010J@ac-reims.fr</v>
      </c>
      <c r="P36" t="str">
        <f>VLOOKUP($B36,Feuil2!$A:$U,15,FALSE)</f>
        <v>2 RUE DAGONET</v>
      </c>
      <c r="Q36" t="str">
        <f>VLOOKUP($B36,Feuil2!$A:$U,16,FALSE)</f>
        <v>51038</v>
      </c>
      <c r="R36" t="str">
        <f>VLOOKUP($B36,Feuil2!$A:$U,17,FALSE)</f>
        <v>CHALONS EN CHAMPAGNE CEDEX</v>
      </c>
      <c r="S36" s="7" t="str">
        <f>VLOOKUP($B36,Feuil2!$A:$U,18,FALSE)</f>
        <v>,bounceOnAdd: true, bounceOnAddOptions: {duration: 500, height: 100},bounceOnAddCallback: function() {console.log(*done*)}});</v>
      </c>
      <c r="T36" t="s">
        <v>2323</v>
      </c>
      <c r="U36" t="s">
        <v>2324</v>
      </c>
      <c r="V36" t="s">
        <v>2274</v>
      </c>
      <c r="W36" t="str">
        <f t="shared" si="2"/>
        <v>var CLG_0510010Jrang38=L.marker([48.9559366,4.3534759],{icon:icon_CLG,bounceOnAdd: true, bounceOnAddOptions: {duration: 500, height: 100},bounceOnAddCallback: function() {console.log(*done*)}});CLG_0510010Jrang38.bindPopup('&lt;p align=center&gt; &lt;font size=2&gt;&lt;b&gt;&lt;u&gt;CLG VICTOR DURUY&lt;/b&gt;&lt;/u&gt;&lt;br&gt;&lt;br&gt;&lt;font size=1&gt;2 RUE DAGONET&lt;br&gt;51038&lt;b&gt; CHALONS EN CHAMPAGNE CEDEX&lt;/b&gt;&lt;br&gt;03.26.70.40.05&lt;br&gt;&lt;font size=2&gt;&lt;b&gt;&lt;u&gt;&lt;/p&gt;Parcours&lt;/u&gt;&lt;/b&gt; : CITOYEN &lt;br&gt;&lt;br&gt;&lt;b&gt;&lt;u&gt;Action&lt;/u&gt;&lt;/b&gt; : Education à la démocratie&lt;br&gt;&lt;br&gt;&lt;b&gt;&lt;u&gt;Référent&lt;/u&gt;&lt;/b&gt; : M. KERNAONET&lt;p align=center&gt;&lt;br&gt;&lt;INPUT TYPE=*button* VALUE=*envoyer un message électronique* *style=width:215px* onClick=*parent.location=\'mailto:ce.0510010J@ac-reims.fr\'*&gt;&lt;br&gt;&lt;br&gt;&lt;a href=http://portail.college-duruy.fr target=_blank &gt;Pour en savoir plus&lt;/a&gt;');</v>
      </c>
      <c r="X36" t="str">
        <f t="shared" si="3"/>
        <v>*&lt;b&gt;Education à la démocratie*:CLG_0510010Jrang38,</v>
      </c>
    </row>
    <row r="37" spans="1:24" x14ac:dyDescent="0.25">
      <c r="A37">
        <v>39</v>
      </c>
      <c r="B37" t="s">
        <v>138</v>
      </c>
      <c r="C37" t="str">
        <f>VLOOKUP($B37,Feuil2!$A:$U,2,FALSE)</f>
        <v>008</v>
      </c>
      <c r="D37" t="str">
        <f>VLOOKUP($B37,Feuil2!$A:$U,3,FALSE)</f>
        <v>REVIN</v>
      </c>
      <c r="E37" t="str">
        <f>VLOOKUP($B37,Feuil2!$A:$U,4,FALSE)</f>
        <v>08363</v>
      </c>
      <c r="F37" t="str">
        <f>VLOOKUP($B37,Feuil2!$A:$U,5,FALSE)</f>
        <v>LPO</v>
      </c>
      <c r="G37" t="str">
        <f>VLOOKUP($B37,Feuil2!$A:$U,6,FALSE)</f>
        <v>JEAN MOULIN</v>
      </c>
      <c r="H37" t="str">
        <f>VLOOKUP($B37,Feuil2!$A:$U,7,FALSE)</f>
        <v>LPO JEAN MOULIN</v>
      </c>
      <c r="I37" t="str">
        <f>VLOOKUP($B37,Feuil2!$A:$U,8,FALSE)</f>
        <v>VALL.MEUSE</v>
      </c>
      <c r="J37" t="str">
        <f>VLOOKUP($B37,Feuil2!$A:$U,9,FALSE)</f>
        <v>REVIN</v>
      </c>
      <c r="K37" t="str">
        <f>VLOOKUP($B37,Feuil2!$A:$U,10,FALSE)</f>
        <v>03.24.42.65.08</v>
      </c>
      <c r="L37" t="str">
        <f>VLOOKUP($B37,Feuil2!$A:$U,11,FALSE)</f>
        <v>http://www.jeanmoulinrevin.fr</v>
      </c>
      <c r="M37" t="str">
        <f>VLOOKUP($B37,Feuil2!$A:$U,12,FALSE)</f>
        <v>49.9286852</v>
      </c>
      <c r="N37" t="str">
        <f>VLOOKUP($B37,Feuil2!$A:$U,13,FALSE)</f>
        <v>4.6545239</v>
      </c>
      <c r="O37" t="str">
        <f>VLOOKUP($B37,Feuil2!$A:$U,14,FALSE)</f>
        <v>ce.0080040A@ac-reims.fr</v>
      </c>
      <c r="P37" t="str">
        <f>VLOOKUP($B37,Feuil2!$A:$U,15,FALSE)</f>
        <v>996 AVENUE DE LA CITE SCOLAIRE</v>
      </c>
      <c r="Q37" t="str">
        <f>VLOOKUP($B37,Feuil2!$A:$U,16,FALSE)</f>
        <v>08500</v>
      </c>
      <c r="R37" t="str">
        <f>VLOOKUP($B37,Feuil2!$A:$U,17,FALSE)</f>
        <v>REVIN</v>
      </c>
      <c r="S37" s="7" t="str">
        <f>VLOOKUP($B37,Feuil2!$A:$U,18,FALSE)</f>
        <v>,bounceOnAdd: true, bounceOnAddOptions: {duration: 500, height: 100},bounceOnAddCallback: function() {console.log(*done*)}});</v>
      </c>
      <c r="T37" t="s">
        <v>2292</v>
      </c>
      <c r="U37" t="s">
        <v>2298</v>
      </c>
      <c r="V37" t="s">
        <v>2262</v>
      </c>
      <c r="W37" t="str">
        <f t="shared" si="2"/>
        <v>var LPO_0080040Arang39=L.marker([49.9286852,4.6545239],{icon:icon_LPO,bounceOnAdd: true, bounceOnAddOptions: {duration: 500, height: 100},bounceOnAddCallback: function() {console.log(*done*)}});LPO_0080040Arang39.bindPopup('&lt;p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Egalité filles-garçons&lt;br&gt;&lt;br&gt;&lt;b&gt;&lt;u&gt;Référent&lt;/u&gt;&lt;/b&gt;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37" t="str">
        <f t="shared" si="3"/>
        <v>*&lt;b&gt;Egalité filles-garçons*:LPO_0080040Arang39,</v>
      </c>
    </row>
    <row r="38" spans="1:24" x14ac:dyDescent="0.25">
      <c r="A38">
        <v>40</v>
      </c>
      <c r="B38" t="s">
        <v>291</v>
      </c>
      <c r="C38" t="str">
        <f>VLOOKUP($B38,Feuil2!$A:$U,2,FALSE)</f>
        <v>051</v>
      </c>
      <c r="D38" t="str">
        <f>VLOOKUP($B38,Feuil2!$A:$U,3,FALSE)</f>
        <v>GUEUX</v>
      </c>
      <c r="E38" t="str">
        <f>VLOOKUP($B38,Feuil2!$A:$U,4,FALSE)</f>
        <v>51282</v>
      </c>
      <c r="F38" t="str">
        <f>VLOOKUP($B38,Feuil2!$A:$U,5,FALSE)</f>
        <v>CLG</v>
      </c>
      <c r="G38" t="str">
        <f>VLOOKUP($B38,Feuil2!$A:$U,6,FALSE)</f>
        <v>RAYMOND SIROT</v>
      </c>
      <c r="H38" t="str">
        <f>VLOOKUP($B38,Feuil2!$A:$U,7,FALSE)</f>
        <v>CLG RAYMOND SIROT</v>
      </c>
      <c r="I38" t="str">
        <f>VLOOKUP($B38,Feuil2!$A:$U,8,FALSE)</f>
        <v>REIMS</v>
      </c>
      <c r="J38" t="str">
        <f>VLOOKUP($B38,Feuil2!$A:$U,9,FALSE)</f>
        <v>GUEUX</v>
      </c>
      <c r="K38" t="str">
        <f>VLOOKUP($B38,Feuil2!$A:$U,10,FALSE)</f>
        <v>03.26.03.61.58</v>
      </c>
      <c r="L38" t="str">
        <f>VLOOKUP($B38,Feuil2!$A:$U,11,FALSE)</f>
        <v>http://sepia.ac-reims.fr/clg-gueux/-spip-/</v>
      </c>
      <c r="M38" t="str">
        <f>VLOOKUP($B38,Feuil2!$A:$U,12,FALSE)</f>
        <v>49.2495702</v>
      </c>
      <c r="N38" t="str">
        <f>VLOOKUP($B38,Feuil2!$A:$U,13,FALSE)</f>
        <v>3.9137579</v>
      </c>
      <c r="O38" t="str">
        <f>VLOOKUP($B38,Feuil2!$A:$U,14,FALSE)</f>
        <v>ce.0511564Y@ac-reims.fr</v>
      </c>
      <c r="P38" t="str">
        <f>VLOOKUP($B38,Feuil2!$A:$U,15,FALSE)</f>
        <v>9 RUE DU MOUTIER</v>
      </c>
      <c r="Q38" t="str">
        <f>VLOOKUP($B38,Feuil2!$A:$U,16,FALSE)</f>
        <v>51390</v>
      </c>
      <c r="R38" t="str">
        <f>VLOOKUP($B38,Feuil2!$A:$U,17,FALSE)</f>
        <v>GUEUX</v>
      </c>
      <c r="S38" s="7" t="str">
        <f>VLOOKUP($B38,Feuil2!$A:$U,18,FALSE)</f>
        <v>,bounceOnAdd: true, bounceOnAddOptions: {duration: 500, height: 100},bounceOnAddCallback: function() {console.log(*done*)}});</v>
      </c>
      <c r="T38" t="s">
        <v>2365</v>
      </c>
      <c r="U38" t="s">
        <v>2366</v>
      </c>
      <c r="V38" t="s">
        <v>2262</v>
      </c>
      <c r="W38" t="str">
        <f t="shared" si="2"/>
        <v>var CLG_0511564Yrang40=L.marker([49.2495702,3.9137579],{icon:icon_CLG,bounceOnAdd: true, bounceOnAddOptions: {duration: 500, height: 100},bounceOnAddCallback: function() {console.log(*done*)}});CLG_0511564Yrang40.bindPopup('&lt;p align=center&gt; &lt;font size=2&gt;&lt;b&gt;&lt;u&gt;CLG RAYMOND SIROT&lt;/b&gt;&lt;/u&gt;&lt;br&gt;&lt;br&gt;&lt;font size=1&gt;9 RUE DU MOUTIER&lt;br&gt;51390&lt;b&gt; GUEUX&lt;/b&gt;&lt;br&gt;03.26.03.61.58&lt;br&gt;&lt;font size=2&gt;&lt;b&gt;&lt;u&gt;&lt;/p&gt;Parcours&lt;/u&gt;&lt;/b&gt; : CITOYEN&lt;br&gt;&lt;br&gt;&lt;b&gt;&lt;u&gt;Action&lt;/u&gt;&lt;/b&gt; : Embellisement des espaces extérieurs&lt;br&gt;&lt;br&gt;&lt;b&gt;&lt;u&gt;Référent&lt;/u&gt;&lt;/b&gt; : M.LAFFOND&lt;p align=center&gt;&lt;br&gt;&lt;INPUT TYPE=*button* VALUE=*envoyer un message électronique* *style=width:215px* onClick=*parent.location=\'mailto:ce.0511564Y@ac-reims.fr\'*&gt;&lt;br&gt;&lt;br&gt;&lt;a href=http://sepia.ac-reims.fr/clg-gueux/-spip-/ target=_blank &gt;Pour en savoir plus&lt;/a&gt;');</v>
      </c>
      <c r="X38" t="str">
        <f t="shared" si="3"/>
        <v>*&lt;b&gt;Embellisement des espaces extérieurs*:CLG_0511564Yrang40,</v>
      </c>
    </row>
    <row r="39" spans="1:24" x14ac:dyDescent="0.25">
      <c r="A39">
        <v>41</v>
      </c>
      <c r="B39" t="s">
        <v>402</v>
      </c>
      <c r="C39" t="str">
        <f>VLOOKUP($B39,Feuil2!$A:$U,2,FALSE)</f>
        <v>052</v>
      </c>
      <c r="D39" t="str">
        <f>VLOOKUP($B39,Feuil2!$A:$U,3,FALSE)</f>
        <v>LA PORTE DU DER</v>
      </c>
      <c r="E39" t="str">
        <f>VLOOKUP($B39,Feuil2!$A:$U,4,FALSE)</f>
        <v>52331</v>
      </c>
      <c r="F39" t="str">
        <f>VLOOKUP($B39,Feuil2!$A:$U,5,FALSE)</f>
        <v>CLG</v>
      </c>
      <c r="G39" t="str">
        <f>VLOOKUP($B39,Feuil2!$A:$U,6,FALSE)</f>
        <v>JEAN RENOIR</v>
      </c>
      <c r="H39" t="str">
        <f>VLOOKUP($B39,Feuil2!$A:$U,7,FALSE)</f>
        <v>CLG JEAN RENOIR</v>
      </c>
      <c r="I39" t="str">
        <f>VLOOKUP($B39,Feuil2!$A:$U,8,FALSE)</f>
        <v>ST DIZIER</v>
      </c>
      <c r="J39" t="str">
        <f>VLOOKUP($B39,Feuil2!$A:$U,9,FALSE)</f>
        <v>MONTIER EN DER</v>
      </c>
      <c r="K39" t="str">
        <f>VLOOKUP($B39,Feuil2!$A:$U,10,FALSE)</f>
        <v>03.25.04.21.24</v>
      </c>
      <c r="L39">
        <f>VLOOKUP($B39,Feuil2!$A:$U,11,FALSE)</f>
        <v>0</v>
      </c>
      <c r="M39" t="str">
        <f>VLOOKUP($B39,Feuil2!$A:$U,12,FALSE)</f>
        <v>48.4805658</v>
      </c>
      <c r="N39" t="str">
        <f>VLOOKUP($B39,Feuil2!$A:$U,13,FALSE)</f>
        <v>4.7677317</v>
      </c>
      <c r="O39" t="str">
        <f>VLOOKUP($B39,Feuil2!$A:$U,14,FALSE)</f>
        <v>ce.0520022S@ac-reims.fr</v>
      </c>
      <c r="P39" t="str">
        <f>VLOOKUP($B39,Feuil2!$A:$U,15,FALSE)</f>
        <v>1 AVENUE DE CHAMPAGNE</v>
      </c>
      <c r="Q39" t="str">
        <f>VLOOKUP($B39,Feuil2!$A:$U,16,FALSE)</f>
        <v>52220</v>
      </c>
      <c r="R39" t="str">
        <f>VLOOKUP($B39,Feuil2!$A:$U,17,FALSE)</f>
        <v>LA PORTE DU DER</v>
      </c>
      <c r="S39" s="7" t="str">
        <f>VLOOKUP($B39,Feuil2!$A:$U,18,FALSE)</f>
        <v>,bounceOnAdd: true, bounceOnAddOptions: {duration: 500, height: 100},bounceOnAddCallback: function() {console.log(*done*)}});</v>
      </c>
      <c r="T39" t="s">
        <v>2379</v>
      </c>
      <c r="U39" t="s">
        <v>2380</v>
      </c>
      <c r="V39" t="s">
        <v>2262</v>
      </c>
      <c r="W39" t="str">
        <f t="shared" si="2"/>
        <v>var CLG_0520022Srang41=L.marker([48.4805658,4.7677317],{icon:icon_CLG,bounceOnAdd: true, bounceOnAddOptions: {duration: 500, height: 100},bounceOnAddCallback: function() {console.log(*done*)}});CLG_0520022Srang41.bindPopup('&lt;p align=center&gt; &lt;font size=2&gt;&lt;b&gt;&lt;u&gt;CLG JEAN RENOIR&lt;/b&gt;&lt;/u&gt;&lt;br&gt;&lt;br&gt;&lt;font size=1&gt;1 AVENUE DE CHAMPAGNE&lt;br&gt;52220&lt;b&gt; LA PORTE DU DER&lt;/b&gt;&lt;br&gt;03.25.04.21.24&lt;br&gt;&lt;font size=2&gt;&lt;b&gt;&lt;u&gt;&lt;/p&gt;Parcours&lt;/u&gt;&lt;/b&gt; : CITOYEN&lt;br&gt;&lt;br&gt;&lt;b&gt;&lt;u&gt;Action&lt;/u&gt;&lt;/b&gt; : Etre solidaire&lt;br&gt;&lt;br&gt;&lt;b&gt;&lt;u&gt;Référent&lt;/u&gt;&lt;/b&gt; : Mme VINCENT&lt;p align=center&gt;&lt;br&gt;&lt;INPUT TYPE=*button* VALUE=*envoyer un message électronique* *style=width:215px* onClick=*parent.location=\'mailto:ce.0520022S@ac-reims.fr\'*&gt;&lt;br&gt;&lt;br&gt;&lt;a href=0 target=_blank &gt;Pour en savoir plus&lt;/a&gt;');</v>
      </c>
      <c r="X39" t="str">
        <f t="shared" si="3"/>
        <v>*&lt;b&gt;Etre solidaire*:CLG_0520022Srang41,</v>
      </c>
    </row>
    <row r="40" spans="1:24" x14ac:dyDescent="0.25">
      <c r="A40">
        <v>43</v>
      </c>
      <c r="B40" t="s">
        <v>138</v>
      </c>
      <c r="C40" t="str">
        <f>VLOOKUP($B40,Feuil2!$A:$U,2,FALSE)</f>
        <v>008</v>
      </c>
      <c r="D40" t="str">
        <f>VLOOKUP($B40,Feuil2!$A:$U,3,FALSE)</f>
        <v>REVIN</v>
      </c>
      <c r="E40" t="str">
        <f>VLOOKUP($B40,Feuil2!$A:$U,4,FALSE)</f>
        <v>08363</v>
      </c>
      <c r="F40" t="str">
        <f>VLOOKUP($B40,Feuil2!$A:$U,5,FALSE)</f>
        <v>LPO</v>
      </c>
      <c r="G40" t="str">
        <f>VLOOKUP($B40,Feuil2!$A:$U,6,FALSE)</f>
        <v>JEAN MOULIN</v>
      </c>
      <c r="H40" t="str">
        <f>VLOOKUP($B40,Feuil2!$A:$U,7,FALSE)</f>
        <v>LPO JEAN MOULIN</v>
      </c>
      <c r="I40" t="str">
        <f>VLOOKUP($B40,Feuil2!$A:$U,8,FALSE)</f>
        <v>VALL.MEUSE</v>
      </c>
      <c r="J40" t="str">
        <f>VLOOKUP($B40,Feuil2!$A:$U,9,FALSE)</f>
        <v>REVIN</v>
      </c>
      <c r="K40" t="str">
        <f>VLOOKUP($B40,Feuil2!$A:$U,10,FALSE)</f>
        <v>03.24.42.65.08</v>
      </c>
      <c r="L40" t="str">
        <f>VLOOKUP($B40,Feuil2!$A:$U,11,FALSE)</f>
        <v>http://www.jeanmoulinrevin.fr</v>
      </c>
      <c r="M40" t="str">
        <f>VLOOKUP($B40,Feuil2!$A:$U,12,FALSE)</f>
        <v>49.9286852</v>
      </c>
      <c r="N40" t="str">
        <f>VLOOKUP($B40,Feuil2!$A:$U,13,FALSE)</f>
        <v>4.6545239</v>
      </c>
      <c r="O40" t="str">
        <f>VLOOKUP($B40,Feuil2!$A:$U,14,FALSE)</f>
        <v>ce.0080040A@ac-reims.fr</v>
      </c>
      <c r="P40" t="str">
        <f>VLOOKUP($B40,Feuil2!$A:$U,15,FALSE)</f>
        <v>996 AVENUE DE LA CITE SCOLAIRE</v>
      </c>
      <c r="Q40" t="str">
        <f>VLOOKUP($B40,Feuil2!$A:$U,16,FALSE)</f>
        <v>08500</v>
      </c>
      <c r="R40" t="str">
        <f>VLOOKUP($B40,Feuil2!$A:$U,17,FALSE)</f>
        <v>REVIN</v>
      </c>
      <c r="S40" s="7" t="str">
        <f>VLOOKUP($B40,Feuil2!$A:$U,18,FALSE)</f>
        <v>,bounceOnAdd: true, bounceOnAddOptions: {duration: 500, height: 100},bounceOnAddCallback: function() {console.log(*done*)}});</v>
      </c>
      <c r="T40" t="s">
        <v>2292</v>
      </c>
      <c r="U40" t="s">
        <v>2296</v>
      </c>
      <c r="V40" t="s">
        <v>2262</v>
      </c>
      <c r="W40" t="str">
        <f t="shared" si="2"/>
        <v>var LPO_0080040Arang43=L.marker([49.9286852,4.6545239],{icon:icon_LPO,bounceOnAdd: true, bounceOnAddOptions: {duration: 500, height: 100},bounceOnAddCallback: function() {console.log(*done*)}});LPO_0080040Arang43.bindPopup('&lt;p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Formation citoyenne&lt;br&gt;&lt;br&gt;&lt;b&gt;&lt;u&gt;Référent&lt;/u&gt;&lt;/b&gt;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40" t="str">
        <f t="shared" si="3"/>
        <v>*&lt;b&gt;Formation citoyenne*:LPO_0080040Arang43,</v>
      </c>
    </row>
    <row r="41" spans="1:24" x14ac:dyDescent="0.25">
      <c r="A41">
        <v>44</v>
      </c>
      <c r="B41" t="s">
        <v>402</v>
      </c>
      <c r="C41" t="str">
        <f>VLOOKUP($B41,Feuil2!$A:$U,2,FALSE)</f>
        <v>052</v>
      </c>
      <c r="D41" t="str">
        <f>VLOOKUP($B41,Feuil2!$A:$U,3,FALSE)</f>
        <v>LA PORTE DU DER</v>
      </c>
      <c r="E41" t="str">
        <f>VLOOKUP($B41,Feuil2!$A:$U,4,FALSE)</f>
        <v>52331</v>
      </c>
      <c r="F41" t="str">
        <f>VLOOKUP($B41,Feuil2!$A:$U,5,FALSE)</f>
        <v>CLG</v>
      </c>
      <c r="G41" t="str">
        <f>VLOOKUP($B41,Feuil2!$A:$U,6,FALSE)</f>
        <v>JEAN RENOIR</v>
      </c>
      <c r="H41" t="str">
        <f>VLOOKUP($B41,Feuil2!$A:$U,7,FALSE)</f>
        <v>CLG JEAN RENOIR</v>
      </c>
      <c r="I41" t="str">
        <f>VLOOKUP($B41,Feuil2!$A:$U,8,FALSE)</f>
        <v>ST DIZIER</v>
      </c>
      <c r="J41" t="str">
        <f>VLOOKUP($B41,Feuil2!$A:$U,9,FALSE)</f>
        <v>MONTIER EN DER</v>
      </c>
      <c r="K41" t="str">
        <f>VLOOKUP($B41,Feuil2!$A:$U,10,FALSE)</f>
        <v>03.25.04.21.24</v>
      </c>
      <c r="L41">
        <f>VLOOKUP($B41,Feuil2!$A:$U,11,FALSE)</f>
        <v>0</v>
      </c>
      <c r="M41" t="str">
        <f>VLOOKUP($B41,Feuil2!$A:$U,12,FALSE)</f>
        <v>48.4805658</v>
      </c>
      <c r="N41" t="str">
        <f>VLOOKUP($B41,Feuil2!$A:$U,13,FALSE)</f>
        <v>4.7677317</v>
      </c>
      <c r="O41" t="str">
        <f>VLOOKUP($B41,Feuil2!$A:$U,14,FALSE)</f>
        <v>ce.0520022S@ac-reims.fr</v>
      </c>
      <c r="P41" t="str">
        <f>VLOOKUP($B41,Feuil2!$A:$U,15,FALSE)</f>
        <v>1 AVENUE DE CHAMPAGNE</v>
      </c>
      <c r="Q41" t="str">
        <f>VLOOKUP($B41,Feuil2!$A:$U,16,FALSE)</f>
        <v>52220</v>
      </c>
      <c r="R41" t="str">
        <f>VLOOKUP($B41,Feuil2!$A:$U,17,FALSE)</f>
        <v>LA PORTE DU DER</v>
      </c>
      <c r="S41" s="7" t="str">
        <f>VLOOKUP($B41,Feuil2!$A:$U,18,FALSE)</f>
        <v>,bounceOnAdd: true, bounceOnAddOptions: {duration: 500, height: 100},bounceOnAddCallback: function() {console.log(*done*)}});</v>
      </c>
      <c r="T41" t="s">
        <v>2379</v>
      </c>
      <c r="U41" t="s">
        <v>2381</v>
      </c>
      <c r="V41" t="s">
        <v>2262</v>
      </c>
      <c r="W41" t="str">
        <f t="shared" si="2"/>
        <v>var CLG_0520022Srang44=L.marker([48.4805658,4.7677317],{icon:icon_CLG,bounceOnAdd: true, bounceOnAddOptions: {duration: 500, height: 100},bounceOnAddCallback: function() {console.log(*done*)}});CLG_0520022Srang44.bindPopup('&lt;p align=center&gt; &lt;font size=2&gt;&lt;b&gt;&lt;u&gt;CLG JEAN RENOIR&lt;/b&gt;&lt;/u&gt;&lt;br&gt;&lt;br&gt;&lt;font size=1&gt;1 AVENUE DE CHAMPAGNE&lt;br&gt;52220&lt;b&gt; LA PORTE DU DER&lt;/b&gt;&lt;br&gt;03.25.04.21.24&lt;br&gt;&lt;font size=2&gt;&lt;b&gt;&lt;u&gt;&lt;/p&gt;Parcours&lt;/u&gt;&lt;/b&gt; : CITOYEN&lt;br&gt;&lt;br&gt;&lt;b&gt;&lt;u&gt;Action&lt;/u&gt;&lt;/b&gt; : Formation des délégués&lt;br&gt;&lt;br&gt;&lt;b&gt;&lt;u&gt;Référent&lt;/u&gt;&lt;/b&gt; : Mme VINCENT&lt;p align=center&gt;&lt;br&gt;&lt;INPUT TYPE=*button* VALUE=*envoyer un message électronique* *style=width:215px* onClick=*parent.location=\'mailto:ce.0520022S@ac-reims.fr\'*&gt;&lt;br&gt;&lt;br&gt;&lt;a href=0 target=_blank &gt;Pour en savoir plus&lt;/a&gt;');</v>
      </c>
      <c r="X41" t="str">
        <f t="shared" si="3"/>
        <v>*&lt;b&gt;Formation des délégués*:CLG_0520022Srang44,</v>
      </c>
    </row>
    <row r="42" spans="1:24" x14ac:dyDescent="0.25">
      <c r="A42">
        <v>45</v>
      </c>
      <c r="B42" t="s">
        <v>162</v>
      </c>
      <c r="C42" t="str">
        <f>VLOOKUP($B42,Feuil2!$A:$U,2,FALSE)</f>
        <v>008</v>
      </c>
      <c r="D42" t="str">
        <f>VLOOKUP($B42,Feuil2!$A:$U,3,FALSE)</f>
        <v>VIREUX-WALLERAND</v>
      </c>
      <c r="E42" t="str">
        <f>VLOOKUP($B42,Feuil2!$A:$U,4,FALSE)</f>
        <v>08487</v>
      </c>
      <c r="F42" t="str">
        <f>VLOOKUP($B42,Feuil2!$A:$U,5,FALSE)</f>
        <v>CLG</v>
      </c>
      <c r="G42" t="str">
        <f>VLOOKUP($B42,Feuil2!$A:$U,6,FALSE)</f>
        <v>CHARLES BRUNEAU</v>
      </c>
      <c r="H42" t="str">
        <f>VLOOKUP($B42,Feuil2!$A:$U,7,FALSE)</f>
        <v>CLG CHARLES BRUNEAU</v>
      </c>
      <c r="I42" t="str">
        <f>VLOOKUP($B42,Feuil2!$A:$U,8,FALSE)</f>
        <v>VALL.MEUSE</v>
      </c>
      <c r="J42" t="str">
        <f>VLOOKUP($B42,Feuil2!$A:$U,9,FALSE)</f>
        <v>VIREUX-WALLERAND</v>
      </c>
      <c r="K42" t="str">
        <f>VLOOKUP($B42,Feuil2!$A:$U,10,FALSE)</f>
        <v>03.24.41.62.35</v>
      </c>
      <c r="L42" t="str">
        <f>VLOOKUP($B42,Feuil2!$A:$U,11,FALSE)</f>
        <v>www.clg-vireux-wallerand.ac-reims.fr</v>
      </c>
      <c r="M42" t="str">
        <f>VLOOKUP($B42,Feuil2!$A:$U,12,FALSE)</f>
        <v>50.0874677</v>
      </c>
      <c r="N42" t="str">
        <f>VLOOKUP($B42,Feuil2!$A:$U,13,FALSE)</f>
        <v>4.7282222</v>
      </c>
      <c r="O42" t="str">
        <f>VLOOKUP($B42,Feuil2!$A:$U,14,FALSE)</f>
        <v>ce.0080052N@ac-reims.fr</v>
      </c>
      <c r="P42" t="str">
        <f>VLOOKUP($B42,Feuil2!$A:$U,15,FALSE)</f>
        <v>10 RUE DE LA CAMPAGNE</v>
      </c>
      <c r="Q42" t="str">
        <f>VLOOKUP($B42,Feuil2!$A:$U,16,FALSE)</f>
        <v>08320</v>
      </c>
      <c r="R42" t="str">
        <f>VLOOKUP($B42,Feuil2!$A:$U,17,FALSE)</f>
        <v>VIREUX WALLERAND</v>
      </c>
      <c r="S42" s="7" t="str">
        <f>VLOOKUP($B42,Feuil2!$A:$U,18,FALSE)</f>
        <v>,bounceOnAdd: true, bounceOnAddOptions: {duration: 500, height: 100},bounceOnAddCallback: function() {console.log(*done*)}});</v>
      </c>
      <c r="T42" t="s">
        <v>2302</v>
      </c>
      <c r="U42" t="s">
        <v>2303</v>
      </c>
      <c r="V42" t="s">
        <v>2274</v>
      </c>
      <c r="W42" t="str">
        <f t="shared" si="2"/>
        <v>var CLG_0080052Nrang45=L.marker([50.0874677,4.7282222],{icon:icon_CLG,bounceOnAdd: true, bounceOnAddOptions: {duration: 500, height: 100},bounceOnAddCallback: function() {console.log(*done*)}});CLG_0080052Nrang45.bindPopup('&lt;p align=center&gt; &lt;font size=2&gt;&lt;b&gt;&lt;u&gt;CLG CHARLES BRUNEAU&lt;/b&gt;&lt;/u&gt;&lt;br&gt;&lt;br&gt;&lt;font size=1&gt;10 RUE DE LA CAMPAGNE&lt;br&gt;08320&lt;b&gt; VIREUX WALLERAND&lt;/b&gt;&lt;br&gt;03.24.41.62.35&lt;br&gt;&lt;font size=2&gt;&lt;b&gt;&lt;u&gt;&lt;/p&gt;Parcours&lt;/u&gt;&lt;/b&gt; : CITOYEN &lt;br&gt;&lt;br&gt;&lt;b&gt;&lt;u&gt;Action&lt;/u&gt;&lt;/b&gt; : Formation des pairs&lt;br&gt;&lt;br&gt;&lt;b&gt;&lt;u&gt;Référent&lt;/u&gt;&lt;/b&gt; : Mme MAURICE&lt;p align=center&gt;&lt;br&gt;&lt;INPUT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</v>
      </c>
      <c r="X42" t="str">
        <f t="shared" si="3"/>
        <v>*&lt;b&gt;Formation des pairs*:CLG_0080052Nrang45,</v>
      </c>
    </row>
    <row r="43" spans="1:24" x14ac:dyDescent="0.25">
      <c r="A43">
        <v>46</v>
      </c>
      <c r="B43" t="s">
        <v>137</v>
      </c>
      <c r="C43" t="str">
        <f>VLOOKUP($B43,Feuil2!$A:$U,2,FALSE)</f>
        <v>008</v>
      </c>
      <c r="D43" t="str">
        <f>VLOOKUP($B43,Feuil2!$A:$U,3,FALSE)</f>
        <v>RETHEL</v>
      </c>
      <c r="E43" t="str">
        <f>VLOOKUP($B43,Feuil2!$A:$U,4,FALSE)</f>
        <v>08362</v>
      </c>
      <c r="F43" t="str">
        <f>VLOOKUP($B43,Feuil2!$A:$U,5,FALSE)</f>
        <v>CLG</v>
      </c>
      <c r="G43" t="str">
        <f>VLOOKUP($B43,Feuil2!$A:$U,6,FALSE)</f>
        <v>ROBERT DE SORBON</v>
      </c>
      <c r="H43" t="str">
        <f>VLOOKUP($B43,Feuil2!$A:$U,7,FALSE)</f>
        <v>CLG ROBERT DE SORBON</v>
      </c>
      <c r="I43" t="str">
        <f>VLOOKUP($B43,Feuil2!$A:$U,8,FALSE)</f>
        <v>SUD ARDEN.</v>
      </c>
      <c r="J43" t="str">
        <f>VLOOKUP($B43,Feuil2!$A:$U,9,FALSE)</f>
        <v>RETHEL</v>
      </c>
      <c r="K43" t="str">
        <f>VLOOKUP($B43,Feuil2!$A:$U,10,FALSE)</f>
        <v>03.24.38.42.79</v>
      </c>
      <c r="L43">
        <f>VLOOKUP($B43,Feuil2!$A:$U,11,FALSE)</f>
        <v>0</v>
      </c>
      <c r="M43" t="str">
        <f>VLOOKUP($B43,Feuil2!$A:$U,12,FALSE)</f>
        <v>49.5117034</v>
      </c>
      <c r="N43" t="str">
        <f>VLOOKUP($B43,Feuil2!$A:$U,13,FALSE)</f>
        <v>4.3672847</v>
      </c>
      <c r="O43" t="str">
        <f>VLOOKUP($B43,Feuil2!$A:$U,14,FALSE)</f>
        <v>ce.0080897G@ac-reims.fr</v>
      </c>
      <c r="P43" t="str">
        <f>VLOOKUP($B43,Feuil2!$A:$U,15,FALSE)</f>
        <v>1 RUE ETIENNE DOLET</v>
      </c>
      <c r="Q43" t="str">
        <f>VLOOKUP($B43,Feuil2!$A:$U,16,FALSE)</f>
        <v>08300</v>
      </c>
      <c r="R43" t="str">
        <f>VLOOKUP($B43,Feuil2!$A:$U,17,FALSE)</f>
        <v>RETHEL</v>
      </c>
      <c r="S43" s="7" t="str">
        <f>VLOOKUP($B43,Feuil2!$A:$U,18,FALSE)</f>
        <v>,bounceOnAdd: true, bounceOnAddOptions: {duration: 500, height: 100},bounceOnAddCallback: function() {console.log(*done*)}});</v>
      </c>
      <c r="T43" t="s">
        <v>2309</v>
      </c>
      <c r="U43" t="s">
        <v>2310</v>
      </c>
      <c r="V43" t="s">
        <v>2262</v>
      </c>
      <c r="W43" t="str">
        <f t="shared" si="2"/>
        <v>var CLG_0080897Grang46=L.marker([49.5117034,4.3672847],{icon:icon_CLG,bounceOnAdd: true, bounceOnAddOptions: {duration: 500, height: 100},bounceOnAddCallback: function() {console.log(*done*)}});CLG_0080897Grang46.bindPopup('&lt;p align=center&gt; &lt;font size=2&gt;&lt;b&gt;&lt;u&gt;CLG ROBERT DE SORBON&lt;/b&gt;&lt;/u&gt;&lt;br&gt;&lt;br&gt;&lt;font size=1&gt;1 RUE ETIENNE DOLET&lt;br&gt;08300&lt;b&gt; RETHEL&lt;/b&gt;&lt;br&gt;03.24.38.42.79&lt;br&gt;&lt;font size=2&gt;&lt;b&gt;&lt;u&gt;&lt;/p&gt;Parcours&lt;/u&gt;&lt;/b&gt; : CITOYEN&lt;br&gt;&lt;br&gt;&lt;b&gt;&lt;u&gt;Action&lt;/u&gt;&lt;/b&gt; : GIV OX&lt;br&gt;&lt;br&gt;&lt;b&gt;&lt;u&gt;Référent&lt;/u&gt;&lt;/b&gt; : M. BOUILLON&lt;p align=center&gt;&lt;br&gt;&lt;INPUT TYPE=*button* VALUE=*envoyer un message électronique* *style=width:215px* onClick=*parent.location=\'mailto:ce.0080897G@ac-reims.fr\'*&gt;&lt;br&gt;&lt;br&gt;&lt;a href=0 target=_blank &gt;Pour en savoir plus&lt;/a&gt;');</v>
      </c>
      <c r="X43" t="str">
        <f t="shared" si="3"/>
        <v>*&lt;b&gt;GIV OX*:CLG_0080897Grang46,</v>
      </c>
    </row>
    <row r="44" spans="1:24" x14ac:dyDescent="0.25">
      <c r="A44">
        <v>47</v>
      </c>
      <c r="B44" t="s">
        <v>296</v>
      </c>
      <c r="C44" t="str">
        <f>VLOOKUP($B44,Feuil2!$A:$U,2,FALSE)</f>
        <v>051</v>
      </c>
      <c r="D44" t="str">
        <f>VLOOKUP($B44,Feuil2!$A:$U,3,FALSE)</f>
        <v>MONTMIRAIL</v>
      </c>
      <c r="E44" t="str">
        <f>VLOOKUP($B44,Feuil2!$A:$U,4,FALSE)</f>
        <v>51380</v>
      </c>
      <c r="F44" t="str">
        <f>VLOOKUP($B44,Feuil2!$A:$U,5,FALSE)</f>
        <v>CLG</v>
      </c>
      <c r="G44" t="str">
        <f>VLOOKUP($B44,Feuil2!$A:$U,6,FALSE)</f>
        <v>DE LA BRIE CHAMPENOISE</v>
      </c>
      <c r="H44" t="str">
        <f>VLOOKUP($B44,Feuil2!$A:$U,7,FALSE)</f>
        <v>CLG DE LA BRIE CHAMPENOISE</v>
      </c>
      <c r="I44" t="str">
        <f>VLOOKUP($B44,Feuil2!$A:$U,8,FALSE)</f>
        <v>EPERNAY</v>
      </c>
      <c r="J44" t="str">
        <f>VLOOKUP($B44,Feuil2!$A:$U,9,FALSE)</f>
        <v>MONTMIRAIL</v>
      </c>
      <c r="K44" t="str">
        <f>VLOOKUP($B44,Feuil2!$A:$U,10,FALSE)</f>
        <v>03.26.81.01.50</v>
      </c>
      <c r="L44">
        <f>VLOOKUP($B44,Feuil2!$A:$U,11,FALSE)</f>
        <v>0</v>
      </c>
      <c r="M44" t="str">
        <f>VLOOKUP($B44,Feuil2!$A:$U,12,FALSE)</f>
        <v>48.8768877</v>
      </c>
      <c r="N44" t="str">
        <f>VLOOKUP($B44,Feuil2!$A:$U,13,FALSE)</f>
        <v>3.550012</v>
      </c>
      <c r="O44" t="str">
        <f>VLOOKUP($B44,Feuil2!$A:$U,14,FALSE)</f>
        <v>ce.0510026B@ac-reims.fr</v>
      </c>
      <c r="P44" t="str">
        <f>VLOOKUP($B44,Feuil2!$A:$U,15,FALSE)</f>
        <v>RUE DE L\'ECHELLE LE FRANC</v>
      </c>
      <c r="Q44" t="str">
        <f>VLOOKUP($B44,Feuil2!$A:$U,16,FALSE)</f>
        <v>51210</v>
      </c>
      <c r="R44" t="str">
        <f>VLOOKUP($B44,Feuil2!$A:$U,17,FALSE)</f>
        <v>MONTMIRAIL</v>
      </c>
      <c r="S44" s="7" t="str">
        <f>VLOOKUP($B44,Feuil2!$A:$U,18,FALSE)</f>
        <v>,bounceOnAdd: true, bounceOnAddOptions: {duration: 500, height: 100},bounceOnAddCallback: function() {console.log(*done*)}});</v>
      </c>
      <c r="T44" t="s">
        <v>2328</v>
      </c>
      <c r="U44" t="s">
        <v>2329</v>
      </c>
      <c r="V44" t="s">
        <v>2274</v>
      </c>
      <c r="W44" t="str">
        <f t="shared" si="2"/>
        <v>var CLG_0510026Brang47=L.marker([48.8768877,3.550012],{icon:icon_CLG,bounceOnAdd: true, bounceOnAddOptions: {duration: 500, height: 100},bounceOnAddCallback: function() {console.log(*done*)}});CLG_0510026Brang47.bindPopup('&lt;p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Internet responsable-passe ton permis Web&lt;br&gt;&lt;br&gt;&lt;b&gt;&lt;u&gt;Référent&lt;/u&gt;&lt;/b&gt; : Mmes HIERNAUX et BURATO&lt;p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44" t="str">
        <f t="shared" si="3"/>
        <v>*&lt;b&gt;Internet responsable-passe ton permis Web*:CLG_0510026Brang47,</v>
      </c>
    </row>
    <row r="45" spans="1:24" x14ac:dyDescent="0.25">
      <c r="A45">
        <v>49</v>
      </c>
      <c r="B45" t="s">
        <v>138</v>
      </c>
      <c r="C45" t="str">
        <f>VLOOKUP($B45,Feuil2!$A:$U,2,FALSE)</f>
        <v>008</v>
      </c>
      <c r="D45" t="str">
        <f>VLOOKUP($B45,Feuil2!$A:$U,3,FALSE)</f>
        <v>REVIN</v>
      </c>
      <c r="E45" t="str">
        <f>VLOOKUP($B45,Feuil2!$A:$U,4,FALSE)</f>
        <v>08363</v>
      </c>
      <c r="F45" t="str">
        <f>VLOOKUP($B45,Feuil2!$A:$U,5,FALSE)</f>
        <v>LPO</v>
      </c>
      <c r="G45" t="str">
        <f>VLOOKUP($B45,Feuil2!$A:$U,6,FALSE)</f>
        <v>JEAN MOULIN</v>
      </c>
      <c r="H45" t="str">
        <f>VLOOKUP($B45,Feuil2!$A:$U,7,FALSE)</f>
        <v>LPO JEAN MOULIN</v>
      </c>
      <c r="I45" t="str">
        <f>VLOOKUP($B45,Feuil2!$A:$U,8,FALSE)</f>
        <v>VALL.MEUSE</v>
      </c>
      <c r="J45" t="str">
        <f>VLOOKUP($B45,Feuil2!$A:$U,9,FALSE)</f>
        <v>REVIN</v>
      </c>
      <c r="K45" t="str">
        <f>VLOOKUP($B45,Feuil2!$A:$U,10,FALSE)</f>
        <v>03.24.42.65.08</v>
      </c>
      <c r="L45" t="str">
        <f>VLOOKUP($B45,Feuil2!$A:$U,11,FALSE)</f>
        <v>http://www.jeanmoulinrevin.fr</v>
      </c>
      <c r="M45" t="str">
        <f>VLOOKUP($B45,Feuil2!$A:$U,12,FALSE)</f>
        <v>49.9286852</v>
      </c>
      <c r="N45" t="str">
        <f>VLOOKUP($B45,Feuil2!$A:$U,13,FALSE)</f>
        <v>4.6545239</v>
      </c>
      <c r="O45" t="str">
        <f>VLOOKUP($B45,Feuil2!$A:$U,14,FALSE)</f>
        <v>ce.0080040A@ac-reims.fr</v>
      </c>
      <c r="P45" t="str">
        <f>VLOOKUP($B45,Feuil2!$A:$U,15,FALSE)</f>
        <v>996 AVENUE DE LA CITE SCOLAIRE</v>
      </c>
      <c r="Q45" t="str">
        <f>VLOOKUP($B45,Feuil2!$A:$U,16,FALSE)</f>
        <v>08500</v>
      </c>
      <c r="R45" t="str">
        <f>VLOOKUP($B45,Feuil2!$A:$U,17,FALSE)</f>
        <v>REVIN</v>
      </c>
      <c r="S45" s="7" t="str">
        <f>VLOOKUP($B45,Feuil2!$A:$U,18,FALSE)</f>
        <v>,bounceOnAdd: true, bounceOnAddOptions: {duration: 500, height: 100},bounceOnAddCallback: function() {console.log(*done*)}});</v>
      </c>
      <c r="T45" t="s">
        <v>2292</v>
      </c>
      <c r="U45" t="s">
        <v>2293</v>
      </c>
      <c r="V45" t="s">
        <v>2262</v>
      </c>
      <c r="W45" t="str">
        <f t="shared" si="2"/>
        <v>var LPO_0080040Arang49=L.marker([49.9286852,4.6545239],{icon:icon_LPO,bounceOnAdd: true, bounceOnAddOptions: {duration: 500, height: 100},bounceOnAddCallback: function() {console.log(*done*)}});LPO_0080040Arang49.bindPopup('&lt;p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Journal du lycée&lt;br&gt;&lt;br&gt;&lt;b&gt;&lt;u&gt;Référent&lt;/u&gt;&lt;/b&gt;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45" t="str">
        <f t="shared" si="3"/>
        <v>*&lt;b&gt;Journal du lycée*:LPO_0080040Arang49,</v>
      </c>
    </row>
    <row r="46" spans="1:24" x14ac:dyDescent="0.25">
      <c r="A46">
        <v>50</v>
      </c>
      <c r="B46" t="s">
        <v>296</v>
      </c>
      <c r="C46" t="str">
        <f>VLOOKUP($B46,Feuil2!$A:$U,2,FALSE)</f>
        <v>051</v>
      </c>
      <c r="D46" t="str">
        <f>VLOOKUP($B46,Feuil2!$A:$U,3,FALSE)</f>
        <v>MONTMIRAIL</v>
      </c>
      <c r="E46" t="str">
        <f>VLOOKUP($B46,Feuil2!$A:$U,4,FALSE)</f>
        <v>51380</v>
      </c>
      <c r="F46" t="str">
        <f>VLOOKUP($B46,Feuil2!$A:$U,5,FALSE)</f>
        <v>CLG</v>
      </c>
      <c r="G46" t="str">
        <f>VLOOKUP($B46,Feuil2!$A:$U,6,FALSE)</f>
        <v>DE LA BRIE CHAMPENOISE</v>
      </c>
      <c r="H46" t="str">
        <f>VLOOKUP($B46,Feuil2!$A:$U,7,FALSE)</f>
        <v>CLG DE LA BRIE CHAMPENOISE</v>
      </c>
      <c r="I46" t="str">
        <f>VLOOKUP($B46,Feuil2!$A:$U,8,FALSE)</f>
        <v>EPERNAY</v>
      </c>
      <c r="J46" t="str">
        <f>VLOOKUP($B46,Feuil2!$A:$U,9,FALSE)</f>
        <v>MONTMIRAIL</v>
      </c>
      <c r="K46" t="str">
        <f>VLOOKUP($B46,Feuil2!$A:$U,10,FALSE)</f>
        <v>03.26.81.01.50</v>
      </c>
      <c r="L46">
        <f>VLOOKUP($B46,Feuil2!$A:$U,11,FALSE)</f>
        <v>0</v>
      </c>
      <c r="M46" t="str">
        <f>VLOOKUP($B46,Feuil2!$A:$U,12,FALSE)</f>
        <v>48.8768877</v>
      </c>
      <c r="N46" t="str">
        <f>VLOOKUP($B46,Feuil2!$A:$U,13,FALSE)</f>
        <v>3.550012</v>
      </c>
      <c r="O46" t="str">
        <f>VLOOKUP($B46,Feuil2!$A:$U,14,FALSE)</f>
        <v>ce.0510026B@ac-reims.fr</v>
      </c>
      <c r="P46" t="str">
        <f>VLOOKUP($B46,Feuil2!$A:$U,15,FALSE)</f>
        <v>RUE DE L\'ECHELLE LE FRANC</v>
      </c>
      <c r="Q46" t="str">
        <f>VLOOKUP($B46,Feuil2!$A:$U,16,FALSE)</f>
        <v>51210</v>
      </c>
      <c r="R46" t="str">
        <f>VLOOKUP($B46,Feuil2!$A:$U,17,FALSE)</f>
        <v>MONTMIRAIL</v>
      </c>
      <c r="S46" s="7" t="str">
        <f>VLOOKUP($B46,Feuil2!$A:$U,18,FALSE)</f>
        <v>,bounceOnAdd: true, bounceOnAddOptions: {duration: 500, height: 100},bounceOnAddCallback: function() {console.log(*done*)}});</v>
      </c>
      <c r="T46" t="s">
        <v>2330</v>
      </c>
      <c r="U46" t="s">
        <v>2332</v>
      </c>
      <c r="V46" t="s">
        <v>2274</v>
      </c>
      <c r="W46" t="str">
        <f t="shared" si="2"/>
        <v>var CLG_0510026Brang50=L.marker([48.8768877,3.550012],{icon:icon_CLG,bounceOnAdd: true, bounceOnAddOptions: {duration: 500, height: 100},bounceOnAddCallback: function() {console.log(*done*)}});CLG_0510026Brang50.bindPopup('&lt;p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Journée à thème&lt;br&gt;&lt;br&gt;&lt;b&gt;&lt;u&gt;Référent&lt;/u&gt;&lt;/b&gt; : Mme HIERNAUX&lt;p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46" t="str">
        <f t="shared" si="3"/>
        <v>*&lt;b&gt;Journée à thème*:CLG_0510026Brang50,</v>
      </c>
    </row>
    <row r="47" spans="1:24" x14ac:dyDescent="0.25">
      <c r="A47">
        <v>51</v>
      </c>
      <c r="B47" t="s">
        <v>309</v>
      </c>
      <c r="C47" t="str">
        <f>VLOOKUP($B47,Feuil2!$A:$U,2,FALSE)</f>
        <v>051</v>
      </c>
      <c r="D47" t="str">
        <f>VLOOKUP($B47,Feuil2!$A:$U,3,FALSE)</f>
        <v>REIMS</v>
      </c>
      <c r="E47" t="str">
        <f>VLOOKUP($B47,Feuil2!$A:$U,4,FALSE)</f>
        <v>51454</v>
      </c>
      <c r="F47" t="str">
        <f>VLOOKUP($B47,Feuil2!$A:$U,5,FALSE)</f>
        <v>LG</v>
      </c>
      <c r="G47" t="str">
        <f>VLOOKUP($B47,Feuil2!$A:$U,6,FALSE)</f>
        <v>GEORGES CLEMENCEAU</v>
      </c>
      <c r="H47" t="str">
        <f>VLOOKUP($B47,Feuil2!$A:$U,7,FALSE)</f>
        <v>LG GEORGES CLEMENCEAU</v>
      </c>
      <c r="I47" t="str">
        <f>VLOOKUP($B47,Feuil2!$A:$U,8,FALSE)</f>
        <v>REIMS</v>
      </c>
      <c r="J47" t="str">
        <f>VLOOKUP($B47,Feuil2!$A:$U,9,FALSE)</f>
        <v>REIMS</v>
      </c>
      <c r="K47" t="str">
        <f>VLOOKUP($B47,Feuil2!$A:$U,10,FALSE)</f>
        <v>03.26.85.00.64</v>
      </c>
      <c r="L47" t="str">
        <f>VLOOKUP($B47,Feuil2!$A:$U,11,FALSE)</f>
        <v>www.lycee-clemenceau-reims.fr</v>
      </c>
      <c r="M47" t="str">
        <f>VLOOKUP($B47,Feuil2!$A:$U,12,FALSE)</f>
        <v>49.2507343</v>
      </c>
      <c r="N47" t="str">
        <f>VLOOKUP($B47,Feuil2!$A:$U,13,FALSE)</f>
        <v>4.046329</v>
      </c>
      <c r="O47" t="str">
        <f>VLOOKUP($B47,Feuil2!$A:$U,14,FALSE)</f>
        <v>ce.0510031G@ac-reims.fr</v>
      </c>
      <c r="P47" t="str">
        <f>VLOOKUP($B47,Feuil2!$A:$U,15,FALSE)</f>
        <v>46 AVENUE GEORGES CLEMENCEAU</v>
      </c>
      <c r="Q47" t="str">
        <f>VLOOKUP($B47,Feuil2!$A:$U,16,FALSE)</f>
        <v>51682</v>
      </c>
      <c r="R47" t="str">
        <f>VLOOKUP($B47,Feuil2!$A:$U,17,FALSE)</f>
        <v>REIMS CEDEX 2</v>
      </c>
      <c r="S47" s="7" t="str">
        <f>VLOOKUP($B47,Feuil2!$A:$U,18,FALSE)</f>
        <v>,bounceOnAdd: true, bounceOnAddOptions: {duration: 500, height: 100},bounceOnAddCallback: function() {console.log(*done*)}});</v>
      </c>
      <c r="T47" t="s">
        <v>2343</v>
      </c>
      <c r="U47" t="s">
        <v>2346</v>
      </c>
      <c r="V47" t="s">
        <v>2262</v>
      </c>
      <c r="W47" t="str">
        <f t="shared" si="2"/>
        <v>var LG_0510031Grang51=L.marker([49.2507343,4.046329],{icon:icon_LG,bounceOnAdd: true, bounceOnAddOptions: {duration: 500, height: 100},bounceOnAddCallback: function() {console.log(*done*)}});LG_0510031Grang51.bindPopup('&lt;p align=center&gt; &lt;font size=2&gt;&lt;b&gt;&lt;u&gt;LG GEORGES CLEMENCEAU&lt;/b&gt;&lt;/u&gt;&lt;br&gt;&lt;br&gt;&lt;font size=1&gt;46 AVENUE GEORGES CLEMENCEAU&lt;br&gt;51682&lt;b&gt; REIMS CEDEX 2&lt;/b&gt;&lt;br&gt;03.26.85.00.64&lt;br&gt;&lt;font size=2&gt;&lt;b&gt;&lt;u&gt;&lt;/p&gt;Parcours&lt;/u&gt;&lt;/b&gt; : CITOYEN&lt;br&gt;&lt;br&gt;&lt;b&gt;&lt;u&gt;Action&lt;/u&gt;&lt;/b&gt; : Journée citoyenne&lt;br&gt;&lt;br&gt;&lt;b&gt;&lt;u&gt;Référent&lt;/u&gt;&lt;/b&gt; : Mme FINANCE&lt;p align=center&gt;&lt;br&gt;&lt;INPUT TYPE=*button* VALUE=*envoyer un message électronique* *style=width:215px* onClick=*parent.location=\'mailto:ce.0510031G@ac-reims.fr\'*&gt;&lt;br&gt;&lt;br&gt;&lt;a href=www.lycee-clemenceau-reims.fr target=_blank &gt;Pour en savoir plus&lt;/a&gt;');</v>
      </c>
      <c r="X47" t="str">
        <f t="shared" si="3"/>
        <v>*&lt;b&gt;Journée citoyenne*:LG_0510031Grang51,</v>
      </c>
    </row>
    <row r="48" spans="1:24" x14ac:dyDescent="0.25">
      <c r="A48">
        <v>52</v>
      </c>
      <c r="B48" t="s">
        <v>296</v>
      </c>
      <c r="C48" t="str">
        <f>VLOOKUP($B48,Feuil2!$A:$U,2,FALSE)</f>
        <v>051</v>
      </c>
      <c r="D48" t="str">
        <f>VLOOKUP($B48,Feuil2!$A:$U,3,FALSE)</f>
        <v>MONTMIRAIL</v>
      </c>
      <c r="E48" t="str">
        <f>VLOOKUP($B48,Feuil2!$A:$U,4,FALSE)</f>
        <v>51380</v>
      </c>
      <c r="F48" t="str">
        <f>VLOOKUP($B48,Feuil2!$A:$U,5,FALSE)</f>
        <v>CLG</v>
      </c>
      <c r="G48" t="str">
        <f>VLOOKUP($B48,Feuil2!$A:$U,6,FALSE)</f>
        <v>DE LA BRIE CHAMPENOISE</v>
      </c>
      <c r="H48" t="str">
        <f>VLOOKUP($B48,Feuil2!$A:$U,7,FALSE)</f>
        <v>CLG DE LA BRIE CHAMPENOISE</v>
      </c>
      <c r="I48" t="str">
        <f>VLOOKUP($B48,Feuil2!$A:$U,8,FALSE)</f>
        <v>EPERNAY</v>
      </c>
      <c r="J48" t="str">
        <f>VLOOKUP($B48,Feuil2!$A:$U,9,FALSE)</f>
        <v>MONTMIRAIL</v>
      </c>
      <c r="K48" t="str">
        <f>VLOOKUP($B48,Feuil2!$A:$U,10,FALSE)</f>
        <v>03.26.81.01.50</v>
      </c>
      <c r="L48">
        <f>VLOOKUP($B48,Feuil2!$A:$U,11,FALSE)</f>
        <v>0</v>
      </c>
      <c r="M48" t="str">
        <f>VLOOKUP($B48,Feuil2!$A:$U,12,FALSE)</f>
        <v>48.8768877</v>
      </c>
      <c r="N48" t="str">
        <f>VLOOKUP($B48,Feuil2!$A:$U,13,FALSE)</f>
        <v>3.550012</v>
      </c>
      <c r="O48" t="str">
        <f>VLOOKUP($B48,Feuil2!$A:$U,14,FALSE)</f>
        <v>ce.0510026B@ac-reims.fr</v>
      </c>
      <c r="P48" t="str">
        <f>VLOOKUP($B48,Feuil2!$A:$U,15,FALSE)</f>
        <v>RUE DE L\'ECHELLE LE FRANC</v>
      </c>
      <c r="Q48" t="str">
        <f>VLOOKUP($B48,Feuil2!$A:$U,16,FALSE)</f>
        <v>51210</v>
      </c>
      <c r="R48" t="str">
        <f>VLOOKUP($B48,Feuil2!$A:$U,17,FALSE)</f>
        <v>MONTMIRAIL</v>
      </c>
      <c r="S48" s="7" t="str">
        <f>VLOOKUP($B48,Feuil2!$A:$U,18,FALSE)</f>
        <v>,bounceOnAdd: true, bounceOnAddOptions: {duration: 500, height: 100},bounceOnAddCallback: function() {console.log(*done*)}});</v>
      </c>
      <c r="T48" t="s">
        <v>2340</v>
      </c>
      <c r="U48" t="s">
        <v>2341</v>
      </c>
      <c r="V48" t="s">
        <v>2274</v>
      </c>
      <c r="W48" t="str">
        <f t="shared" si="2"/>
        <v>var CLG_0510026Brang52=L.marker([48.8768877,3.550012],{icon:icon_CLG,bounceOnAdd: true, bounceOnAddOptions: {duration: 500, height: 100},bounceOnAddCallback: function() {console.log(*done*)}});CLG_0510026Brang52.bindPopup('&lt;p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Journée de la laïcité&lt;br&gt;&lt;br&gt;&lt;b&gt;&lt;u&gt;Référent&lt;/u&gt;&lt;/b&gt; : Mme ANDRIEU&lt;p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48" t="str">
        <f t="shared" si="3"/>
        <v>*&lt;b&gt;Journée de la laïcité*:CLG_0510026Brang52,</v>
      </c>
    </row>
    <row r="49" spans="1:24" x14ac:dyDescent="0.25">
      <c r="A49">
        <v>53</v>
      </c>
      <c r="B49" t="s">
        <v>296</v>
      </c>
      <c r="C49" t="str">
        <f>VLOOKUP($B49,Feuil2!$A:$U,2,FALSE)</f>
        <v>051</v>
      </c>
      <c r="D49" t="str">
        <f>VLOOKUP($B49,Feuil2!$A:$U,3,FALSE)</f>
        <v>MONTMIRAIL</v>
      </c>
      <c r="E49" t="str">
        <f>VLOOKUP($B49,Feuil2!$A:$U,4,FALSE)</f>
        <v>51380</v>
      </c>
      <c r="F49" t="str">
        <f>VLOOKUP($B49,Feuil2!$A:$U,5,FALSE)</f>
        <v>CLG</v>
      </c>
      <c r="G49" t="str">
        <f>VLOOKUP($B49,Feuil2!$A:$U,6,FALSE)</f>
        <v>DE LA BRIE CHAMPENOISE</v>
      </c>
      <c r="H49" t="str">
        <f>VLOOKUP($B49,Feuil2!$A:$U,7,FALSE)</f>
        <v>CLG DE LA BRIE CHAMPENOISE</v>
      </c>
      <c r="I49" t="str">
        <f>VLOOKUP($B49,Feuil2!$A:$U,8,FALSE)</f>
        <v>EPERNAY</v>
      </c>
      <c r="J49" t="str">
        <f>VLOOKUP($B49,Feuil2!$A:$U,9,FALSE)</f>
        <v>MONTMIRAIL</v>
      </c>
      <c r="K49" t="str">
        <f>VLOOKUP($B49,Feuil2!$A:$U,10,FALSE)</f>
        <v>03.26.81.01.50</v>
      </c>
      <c r="L49">
        <f>VLOOKUP($B49,Feuil2!$A:$U,11,FALSE)</f>
        <v>0</v>
      </c>
      <c r="M49" t="str">
        <f>VLOOKUP($B49,Feuil2!$A:$U,12,FALSE)</f>
        <v>48.8768877</v>
      </c>
      <c r="N49" t="str">
        <f>VLOOKUP($B49,Feuil2!$A:$U,13,FALSE)</f>
        <v>3.550012</v>
      </c>
      <c r="O49" t="str">
        <f>VLOOKUP($B49,Feuil2!$A:$U,14,FALSE)</f>
        <v>ce.0510026B@ac-reims.fr</v>
      </c>
      <c r="P49" t="str">
        <f>VLOOKUP($B49,Feuil2!$A:$U,15,FALSE)</f>
        <v>RUE DE L\'ECHELLE LE FRANC</v>
      </c>
      <c r="Q49" t="str">
        <f>VLOOKUP($B49,Feuil2!$A:$U,16,FALSE)</f>
        <v>51210</v>
      </c>
      <c r="R49" t="str">
        <f>VLOOKUP($B49,Feuil2!$A:$U,17,FALSE)</f>
        <v>MONTMIRAIL</v>
      </c>
      <c r="S49" s="7" t="str">
        <f>VLOOKUP($B49,Feuil2!$A:$U,18,FALSE)</f>
        <v>,bounceOnAdd: true, bounceOnAddOptions: {duration: 500, height: 100},bounceOnAddCallback: function() {console.log(*done*)}});</v>
      </c>
      <c r="T49" t="s">
        <v>2330</v>
      </c>
      <c r="U49" t="s">
        <v>2337</v>
      </c>
      <c r="V49" t="s">
        <v>2274</v>
      </c>
      <c r="W49" t="str">
        <f t="shared" si="2"/>
        <v>var CLG_0510026Brang53=L.marker([48.8768877,3.550012],{icon:icon_CLG,bounceOnAdd: true, bounceOnAddOptions: {duration: 500, height: 100},bounceOnAddCallback: function() {console.log(*done*)}});CLG_0510026Brang53.bindPopup('&lt;p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Journée ELA&lt;br&gt;&lt;br&gt;&lt;b&gt;&lt;u&gt;Référent&lt;/u&gt;&lt;/b&gt; : Mme HIERNAUX&lt;p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49" t="str">
        <f t="shared" si="3"/>
        <v>*&lt;b&gt;Journée ELA*:CLG_0510026Brang53,</v>
      </c>
    </row>
    <row r="50" spans="1:24" x14ac:dyDescent="0.25">
      <c r="A50">
        <v>54</v>
      </c>
      <c r="B50" t="s">
        <v>421</v>
      </c>
      <c r="C50" t="str">
        <f>VLOOKUP($B50,Feuil2!$A:$U,2,FALSE)</f>
        <v>052</v>
      </c>
      <c r="D50" t="str">
        <f>VLOOKUP($B50,Feuil2!$A:$U,3,FALSE)</f>
        <v>WASSY</v>
      </c>
      <c r="E50" t="str">
        <f>VLOOKUP($B50,Feuil2!$A:$U,4,FALSE)</f>
        <v>52550</v>
      </c>
      <c r="F50" t="str">
        <f>VLOOKUP($B50,Feuil2!$A:$U,5,FALSE)</f>
        <v>LP</v>
      </c>
      <c r="G50" t="str">
        <f>VLOOKUP($B50,Feuil2!$A:$U,6,FALSE)</f>
        <v>EMILE BAUDOT</v>
      </c>
      <c r="H50" t="str">
        <f>VLOOKUP($B50,Feuil2!$A:$U,7,FALSE)</f>
        <v>LP EMILE BAUDOT</v>
      </c>
      <c r="I50" t="str">
        <f>VLOOKUP($B50,Feuil2!$A:$U,8,FALSE)</f>
        <v>ST DIZIER</v>
      </c>
      <c r="J50" t="str">
        <f>VLOOKUP($B50,Feuil2!$A:$U,9,FALSE)</f>
        <v>WASSY</v>
      </c>
      <c r="K50" t="str">
        <f>VLOOKUP($B50,Feuil2!$A:$U,10,FALSE)</f>
        <v>03.25.06.20.17</v>
      </c>
      <c r="L50">
        <f>VLOOKUP($B50,Feuil2!$A:$U,11,FALSE)</f>
        <v>0</v>
      </c>
      <c r="M50" t="str">
        <f>VLOOKUP($B50,Feuil2!$A:$U,12,FALSE)</f>
        <v>48.5056557</v>
      </c>
      <c r="N50" t="str">
        <f>VLOOKUP($B50,Feuil2!$A:$U,13,FALSE)</f>
        <v>4.941298</v>
      </c>
      <c r="O50" t="str">
        <f>VLOOKUP($B50,Feuil2!$A:$U,14,FALSE)</f>
        <v>ce.0520032C@ac-reims.fr</v>
      </c>
      <c r="P50" t="str">
        <f>VLOOKUP($B50,Feuil2!$A:$U,15,FALSE)</f>
        <v>77 RUE DE LA MADELEINE</v>
      </c>
      <c r="Q50" t="str">
        <f>VLOOKUP($B50,Feuil2!$A:$U,16,FALSE)</f>
        <v>52130</v>
      </c>
      <c r="R50" t="str">
        <f>VLOOKUP($B50,Feuil2!$A:$U,17,FALSE)</f>
        <v>WASSY</v>
      </c>
      <c r="S50" s="7" t="str">
        <f>VLOOKUP($B50,Feuil2!$A:$U,18,FALSE)</f>
        <v>,bounceOnAdd: true, bounceOnAddOptions: {duration: 500, height: 100},bounceOnAddCallback: function() {console.log(*done*)}});</v>
      </c>
      <c r="T50" t="s">
        <v>2382</v>
      </c>
      <c r="U50" t="s">
        <v>2383</v>
      </c>
      <c r="V50" t="s">
        <v>2262</v>
      </c>
      <c r="W50" t="str">
        <f t="shared" si="2"/>
        <v>var LP_0520032Crang54=L.marker([48.5056557,4.941298],{icon:icon_LP,bounceOnAdd: true, bounceOnAddOptions: {duration: 500, height: 100},bounceOnAddCallback: function() {console.log(*done*)}});LP_0520032Crang54.bindPopup('&lt;p align=center&gt; &lt;font size=2&gt;&lt;b&gt;&lt;u&gt;LP EMILE BAUDOT&lt;/b&gt;&lt;/u&gt;&lt;br&gt;&lt;br&gt;&lt;font size=1&gt;77 RUE DE LA MADELEINE&lt;br&gt;52130&lt;b&gt; WASSY&lt;/b&gt;&lt;br&gt;03.25.06.20.17&lt;br&gt;&lt;font size=2&gt;&lt;b&gt;&lt;u&gt;&lt;/p&gt;Parcours&lt;/u&gt;&lt;/b&gt; : CITOYEN&lt;br&gt;&lt;br&gt;&lt;b&gt;&lt;u&gt;Action&lt;/u&gt;&lt;/b&gt; : Journée sécurité routière&lt;br&gt;&lt;br&gt;&lt;b&gt;&lt;u&gt;Référent&lt;/u&gt;&lt;/b&gt; : M. ROZE&lt;p align=center&gt;&lt;br&gt;&lt;INPUT TYPE=*button* VALUE=*envoyer un message électronique* *style=width:215px* onClick=*parent.location=\'mailto:ce.0520032C@ac-reims.fr\'*&gt;&lt;br&gt;&lt;br&gt;&lt;a href=0 target=_blank &gt;Pour en savoir plus&lt;/a&gt;');</v>
      </c>
      <c r="X50" t="str">
        <f t="shared" si="3"/>
        <v>*&lt;b&gt;Journée sécurité routière*:LP_0520032Crang54,</v>
      </c>
    </row>
    <row r="51" spans="1:24" x14ac:dyDescent="0.25">
      <c r="A51">
        <v>55</v>
      </c>
      <c r="B51" t="s">
        <v>94</v>
      </c>
      <c r="C51" t="str">
        <f>VLOOKUP($B51,Feuil2!$A:$U,2,FALSE)</f>
        <v>008</v>
      </c>
      <c r="D51" t="str">
        <f>VLOOKUP($B51,Feuil2!$A:$U,3,FALSE)</f>
        <v>CHARLEVILLE-MEZIERES</v>
      </c>
      <c r="E51" t="str">
        <f>VLOOKUP($B51,Feuil2!$A:$U,4,FALSE)</f>
        <v>08105</v>
      </c>
      <c r="F51" t="str">
        <f>VLOOKUP($B51,Feuil2!$A:$U,5,FALSE)</f>
        <v>LGT</v>
      </c>
      <c r="G51" t="str">
        <f>VLOOKUP($B51,Feuil2!$A:$U,6,FALSE)</f>
        <v>SEVIGNE</v>
      </c>
      <c r="H51" t="str">
        <f>VLOOKUP($B51,Feuil2!$A:$U,7,FALSE)</f>
        <v>LGT SEVIGNE</v>
      </c>
      <c r="I51" t="str">
        <f>VLOOKUP($B51,Feuil2!$A:$U,8,FALSE)</f>
        <v>CHARLEV.-S</v>
      </c>
      <c r="J51" t="str">
        <f>VLOOKUP($B51,Feuil2!$A:$U,9,FALSE)</f>
        <v>CHARLEVILLE-MEZIERES</v>
      </c>
      <c r="K51" t="str">
        <f>VLOOKUP($B51,Feuil2!$A:$U,10,FALSE)</f>
        <v>03.24.59.83.00</v>
      </c>
      <c r="L51" t="str">
        <f>VLOOKUP($B51,Feuil2!$A:$U,11,FALSE)</f>
        <v>www.lyceesevigne.com</v>
      </c>
      <c r="M51" t="str">
        <f>VLOOKUP($B51,Feuil2!$A:$U,12,FALSE)</f>
        <v>49.7710212</v>
      </c>
      <c r="N51" t="str">
        <f>VLOOKUP($B51,Feuil2!$A:$U,13,FALSE)</f>
        <v>4.7172013</v>
      </c>
      <c r="O51" t="str">
        <f>VLOOKUP($B51,Feuil2!$A:$U,14,FALSE)</f>
        <v>ce.0080007P@ac-reims.fr</v>
      </c>
      <c r="P51" t="str">
        <f>VLOOKUP($B51,Feuil2!$A:$U,15,FALSE)</f>
        <v>14 RUE MADAME DE SEVIGNE</v>
      </c>
      <c r="Q51" t="str">
        <f>VLOOKUP($B51,Feuil2!$A:$U,16,FALSE)</f>
        <v>08013</v>
      </c>
      <c r="R51" t="str">
        <f>VLOOKUP($B51,Feuil2!$A:$U,17,FALSE)</f>
        <v>CHARLEVILLE MEZIERES CEDEX</v>
      </c>
      <c r="S51" s="7" t="str">
        <f>VLOOKUP($B51,Feuil2!$A:$U,18,FALSE)</f>
        <v>,bounceOnAdd: true, bounceOnAddOptions: {duration: 500, height: 100},bounceOnAddCallback: function() {console.log(*done*)}});</v>
      </c>
      <c r="T51" t="s">
        <v>2268</v>
      </c>
      <c r="U51" t="s">
        <v>2424</v>
      </c>
      <c r="V51" t="s">
        <v>2262</v>
      </c>
      <c r="W51" t="str">
        <f t="shared" si="2"/>
        <v>var LGT_0080007Prang55=L.marker([49.7710212,4.7172013],{icon:icon_LGT,bounceOnAdd: true, bounceOnAddOptions: {duration: 500, height: 100},bounceOnAddCallback: function() {console.log(*done*)}});LGT_0080007Prang55.bindPopup('&lt;p align=center&gt; &lt;font size=2&gt;&lt;b&gt;&lt;u&gt;LGT SEVIGNE&lt;/b&gt;&lt;/u&gt;&lt;br&gt;&lt;br&gt;&lt;font size=1&gt;14 RUE MADAME DE SEVIGNE&lt;br&gt;08013&lt;b&gt; CHARLEVILLE MEZIERES CEDEX&lt;/b&gt;&lt;br&gt;03.24.59.83.00&lt;br&gt;&lt;font size=2&gt;&lt;b&gt;&lt;u&gt;&lt;/p&gt;Parcours&lt;/u&gt;&lt;/b&gt; : CITOYEN&lt;br&gt;&lt;br&gt;&lt;b&gt;&lt;u&gt;Action&lt;/u&gt;&lt;/b&gt; : la \'cantoche\'&lt;br&gt;&lt;br&gt;&lt;b&gt;&lt;u&gt;Référent&lt;/u&gt;&lt;/b&gt; : Mmes CALVET et TOULMONDE&lt;p align=center&gt;&lt;br&gt;&lt;INPUT TYPE=*button* VALUE=*envoyer un message électronique* *style=width:215px* onClick=*parent.location=\'mailto:ce.0080007P@ac-reims.fr\'*&gt;&lt;br&gt;&lt;br&gt;&lt;a href=www.lyceesevigne.com target=_blank &gt;Pour en savoir plus&lt;/a&gt;');</v>
      </c>
      <c r="X51" t="str">
        <f t="shared" si="3"/>
        <v>*&lt;b&gt;la \'cantoche\'*:LGT_0080007Prang55,</v>
      </c>
    </row>
    <row r="52" spans="1:24" x14ac:dyDescent="0.25">
      <c r="A52">
        <v>56</v>
      </c>
      <c r="B52" t="s">
        <v>124</v>
      </c>
      <c r="C52" t="str">
        <f>VLOOKUP($B52,Feuil2!$A:$U,2,FALSE)</f>
        <v>008</v>
      </c>
      <c r="D52" t="str">
        <f>VLOOKUP($B52,Feuil2!$A:$U,3,FALSE)</f>
        <v>JUNIVILLE</v>
      </c>
      <c r="E52" t="str">
        <f>VLOOKUP($B52,Feuil2!$A:$U,4,FALSE)</f>
        <v>08239</v>
      </c>
      <c r="F52" t="str">
        <f>VLOOKUP($B52,Feuil2!$A:$U,5,FALSE)</f>
        <v>CLG</v>
      </c>
      <c r="G52" t="str">
        <f>VLOOKUP($B52,Feuil2!$A:$U,6,FALSE)</f>
        <v>DE LA RETOURNE</v>
      </c>
      <c r="H52" t="str">
        <f>VLOOKUP($B52,Feuil2!$A:$U,7,FALSE)</f>
        <v>CLG DE LA RETOURNE</v>
      </c>
      <c r="I52" t="str">
        <f>VLOOKUP($B52,Feuil2!$A:$U,8,FALSE)</f>
        <v>SUD ARDEN.</v>
      </c>
      <c r="J52" t="str">
        <f>VLOOKUP($B52,Feuil2!$A:$U,9,FALSE)</f>
        <v>JUNIVILLE</v>
      </c>
      <c r="K52" t="str">
        <f>VLOOKUP($B52,Feuil2!$A:$U,10,FALSE)</f>
        <v>03.24.72.71.85</v>
      </c>
      <c r="L52" t="str">
        <f>VLOOKUP($B52,Feuil2!$A:$U,11,FALSE)</f>
        <v>http://sepia.ac-reims.fr/clg-juniville/-spip-/</v>
      </c>
      <c r="M52" t="str">
        <f>VLOOKUP($B52,Feuil2!$A:$U,12,FALSE)</f>
        <v>49.3959086</v>
      </c>
      <c r="N52" t="str">
        <f>VLOOKUP($B52,Feuil2!$A:$U,13,FALSE)</f>
        <v>4.37714</v>
      </c>
      <c r="O52" t="str">
        <f>VLOOKUP($B52,Feuil2!$A:$U,14,FALSE)</f>
        <v>ce.0080021E@ac-reims.fr</v>
      </c>
      <c r="P52" t="str">
        <f>VLOOKUP($B52,Feuil2!$A:$U,15,FALSE)</f>
        <v>19 RUE DES ECOLES</v>
      </c>
      <c r="Q52" t="str">
        <f>VLOOKUP($B52,Feuil2!$A:$U,16,FALSE)</f>
        <v>08310</v>
      </c>
      <c r="R52" t="str">
        <f>VLOOKUP($B52,Feuil2!$A:$U,17,FALSE)</f>
        <v>JUNIVILLE</v>
      </c>
      <c r="S52" s="7" t="str">
        <f>VLOOKUP($B52,Feuil2!$A:$U,18,FALSE)</f>
        <v>,bounceOnAdd: true, bounceOnAddOptions: {duration: 500, height: 100},bounceOnAddCallback: function() {console.log(*done*)}});</v>
      </c>
      <c r="T52" t="s">
        <v>2275</v>
      </c>
      <c r="U52" t="s">
        <v>2277</v>
      </c>
      <c r="V52" t="s">
        <v>2274</v>
      </c>
      <c r="W52" t="str">
        <f t="shared" si="2"/>
        <v>var CLG_0080021Erang56=L.marker([49.3959086,4.37714],{icon:icon_CLG,bounceOnAdd: true, bounceOnAddOptions: {duration: 500, height: 100},bounceOnAddCallback: function() {console.log(*done*)}});CLG_0080021Erang56.bindPopup('&lt;p align=center&gt; &lt;font size=2&gt;&lt;b&gt;&lt;u&gt;CLG DE LA RETOURNE&lt;/b&gt;&lt;/u&gt;&lt;br&gt;&lt;br&gt;&lt;font size=1&gt;19 RUE DES ECOLES&lt;br&gt;08310&lt;b&gt; JUNIVILLE&lt;/b&gt;&lt;br&gt;03.24.72.71.85&lt;br&gt;&lt;font size=2&gt;&lt;b&gt;&lt;u&gt;&lt;/p&gt;Parcours&lt;/u&gt;&lt;/b&gt; : CITOYEN &lt;br&gt;&lt;br&gt;&lt;b&gt;&lt;u&gt;Action&lt;/u&gt;&lt;/b&gt; : La chasse au gaspillage&lt;br&gt;&lt;br&gt;&lt;b&gt;&lt;u&gt;Référent&lt;/u&gt;&lt;/b&gt; : Mme HUGE&lt;p align=center&gt;&lt;br&gt;&lt;INPUT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</v>
      </c>
      <c r="X52" t="str">
        <f t="shared" si="3"/>
        <v>*&lt;b&gt;La chasse au gaspillage*:CLG_0080021Erang56,</v>
      </c>
    </row>
    <row r="53" spans="1:24" x14ac:dyDescent="0.25">
      <c r="A53">
        <v>57</v>
      </c>
      <c r="B53" t="s">
        <v>93</v>
      </c>
      <c r="C53" t="str">
        <f>VLOOKUP($B53,Feuil2!$A:$U,2,FALSE)</f>
        <v>008</v>
      </c>
      <c r="D53" t="str">
        <f>VLOOKUP($B53,Feuil2!$A:$U,3,FALSE)</f>
        <v>CHARLEVILLE-MEZIERES</v>
      </c>
      <c r="E53" t="str">
        <f>VLOOKUP($B53,Feuil2!$A:$U,4,FALSE)</f>
        <v>08105</v>
      </c>
      <c r="F53" t="str">
        <f>VLOOKUP($B53,Feuil2!$A:$U,5,FALSE)</f>
        <v>LG</v>
      </c>
      <c r="G53" t="str">
        <f>VLOOKUP($B53,Feuil2!$A:$U,6,FALSE)</f>
        <v>CHANZY</v>
      </c>
      <c r="H53" t="str">
        <f>VLOOKUP($B53,Feuil2!$A:$U,7,FALSE)</f>
        <v>LG CHANZY</v>
      </c>
      <c r="I53" t="str">
        <f>VLOOKUP($B53,Feuil2!$A:$U,8,FALSE)</f>
        <v>CHARLEV.-S</v>
      </c>
      <c r="J53" t="str">
        <f>VLOOKUP($B53,Feuil2!$A:$U,9,FALSE)</f>
        <v>CHARLEVILLE-MEZIERES</v>
      </c>
      <c r="K53" t="str">
        <f>VLOOKUP($B53,Feuil2!$A:$U,10,FALSE)</f>
        <v>03.24.33.21.65</v>
      </c>
      <c r="L53" t="str">
        <f>VLOOKUP($B53,Feuil2!$A:$U,11,FALSE)</f>
        <v>www.chanzy.net</v>
      </c>
      <c r="M53" t="str">
        <f>VLOOKUP($B53,Feuil2!$A:$U,12,FALSE)</f>
        <v>49.7729701</v>
      </c>
      <c r="N53" t="str">
        <f>VLOOKUP($B53,Feuil2!$A:$U,13,FALSE)</f>
        <v>4.7296236</v>
      </c>
      <c r="O53" t="str">
        <f>VLOOKUP($B53,Feuil2!$A:$U,14,FALSE)</f>
        <v>ce.0080006N@ac-reims.fr</v>
      </c>
      <c r="P53" t="str">
        <f>VLOOKUP($B53,Feuil2!$A:$U,15,FALSE)</f>
        <v>13 RUE DELVINCOURT</v>
      </c>
      <c r="Q53" t="str">
        <f>VLOOKUP($B53,Feuil2!$A:$U,16,FALSE)</f>
        <v>08000</v>
      </c>
      <c r="R53" t="str">
        <f>VLOOKUP($B53,Feuil2!$A:$U,17,FALSE)</f>
        <v>CHARLEVILLE MEZIERES</v>
      </c>
      <c r="S53" s="7" t="str">
        <f>VLOOKUP($B53,Feuil2!$A:$U,18,FALSE)</f>
        <v>,bounceOnAdd: true, bounceOnAddOptions: {duration: 500, height: 100},bounceOnAddCallback: function() {console.log(*done*)}});</v>
      </c>
      <c r="T53" t="s">
        <v>2263</v>
      </c>
      <c r="U53" t="s">
        <v>2264</v>
      </c>
      <c r="V53" t="s">
        <v>2262</v>
      </c>
      <c r="W53" t="str">
        <f t="shared" si="2"/>
        <v>var LG_0080006Nrang57=L.marker([49.7729701,4.7296236],{icon:icon_LG,bounceOnAdd: true, bounceOnAddOptions: {duration: 500, height: 100},bounceOnAddCallback: function() {console.log(*done*)}});LG_0080006Nrang57.bindPopup('&lt;p align=center&gt; &lt;font size=2&gt;&lt;b&gt;&lt;u&gt;LG CHANZY&lt;/b&gt;&lt;/u&gt;&lt;br&gt;&lt;br&gt;&lt;font size=1&gt;13 RUE DELVINCOURT&lt;br&gt;08000&lt;b&gt; CHARLEVILLE MEZIERES&lt;/b&gt;&lt;br&gt;03.24.33.21.65&lt;br&gt;&lt;font size=2&gt;&lt;b&gt;&lt;u&gt;&lt;/p&gt;Parcours&lt;/u&gt;&lt;/b&gt; : CITOYEN&lt;br&gt;&lt;br&gt;&lt;b&gt;&lt;u&gt;Action&lt;/u&gt;&lt;/b&gt; : Lutte contre le gaspillage alimentaire et tri sélectif&lt;br&gt;&lt;br&gt;&lt;b&gt;&lt;u&gt;Référent&lt;/u&gt;&lt;/b&gt; : M. PRUNIER&lt;p align=center&gt;&lt;br&gt;&lt;INPUT TYPE=*button* VALUE=*envoyer un message électronique* *style=width:215px* onClick=*parent.location=\'mailto:ce.0080006N@ac-reims.fr\'*&gt;&lt;br&gt;&lt;br&gt;&lt;a href=www.chanzy.net target=_blank &gt;Pour en savoir plus&lt;/a&gt;');</v>
      </c>
      <c r="X53" t="str">
        <f t="shared" si="3"/>
        <v>*&lt;b&gt;Lutte contre le gaspillage alimentaire et tri sélectif*:LG_0080006Nrang57,</v>
      </c>
    </row>
    <row r="54" spans="1:24" x14ac:dyDescent="0.25">
      <c r="A54">
        <v>58</v>
      </c>
      <c r="B54" t="s">
        <v>330</v>
      </c>
      <c r="C54" t="str">
        <f>VLOOKUP($B54,Feuil2!$A:$U,2,FALSE)</f>
        <v>051</v>
      </c>
      <c r="D54" t="str">
        <f>VLOOKUP($B54,Feuil2!$A:$U,3,FALSE)</f>
        <v>REIMS</v>
      </c>
      <c r="E54" t="str">
        <f>VLOOKUP($B54,Feuil2!$A:$U,4,FALSE)</f>
        <v>51454</v>
      </c>
      <c r="F54" t="str">
        <f>VLOOKUP($B54,Feuil2!$A:$U,5,FALSE)</f>
        <v>LG</v>
      </c>
      <c r="G54" t="str">
        <f>VLOOKUP($B54,Feuil2!$A:$U,6,FALSE)</f>
        <v>COLBERT</v>
      </c>
      <c r="H54" t="str">
        <f>VLOOKUP($B54,Feuil2!$A:$U,7,FALSE)</f>
        <v>LG COLBERT</v>
      </c>
      <c r="I54" t="str">
        <f>VLOOKUP($B54,Feuil2!$A:$U,8,FALSE)</f>
        <v>REIMS</v>
      </c>
      <c r="J54" t="str">
        <f>VLOOKUP($B54,Feuil2!$A:$U,9,FALSE)</f>
        <v>REIMS</v>
      </c>
      <c r="K54" t="str">
        <f>VLOOKUP($B54,Feuil2!$A:$U,10,FALSE)</f>
        <v>03.26.09.15.80</v>
      </c>
      <c r="L54">
        <f>VLOOKUP($B54,Feuil2!$A:$U,11,FALSE)</f>
        <v>0</v>
      </c>
      <c r="M54" t="str">
        <f>VLOOKUP($B54,Feuil2!$A:$U,12,FALSE)</f>
        <v>49.2828275</v>
      </c>
      <c r="N54" t="str">
        <f>VLOOKUP($B54,Feuil2!$A:$U,13,FALSE)</f>
        <v>4.024205</v>
      </c>
      <c r="O54" t="str">
        <f>VLOOKUP($B54,Feuil2!$A:$U,14,FALSE)</f>
        <v>ce.0511901P@ac-reims.fr</v>
      </c>
      <c r="P54" t="str">
        <f>VLOOKUP($B54,Feuil2!$A:$U,15,FALSE)</f>
        <v>56 RUE DU DR SCHWEITZER</v>
      </c>
      <c r="Q54" t="str">
        <f>VLOOKUP($B54,Feuil2!$A:$U,16,FALSE)</f>
        <v>51100</v>
      </c>
      <c r="R54" t="str">
        <f>VLOOKUP($B54,Feuil2!$A:$U,17,FALSE)</f>
        <v>REIMS</v>
      </c>
      <c r="S54" s="7" t="str">
        <f>VLOOKUP($B54,Feuil2!$A:$U,18,FALSE)</f>
        <v>,bounceOnAdd: true, bounceOnAddOptions: {duration: 500, height: 100},bounceOnAddCallback: function() {console.log(*done*)}});</v>
      </c>
      <c r="T54" t="s">
        <v>2367</v>
      </c>
      <c r="U54" t="s">
        <v>2368</v>
      </c>
      <c r="V54" t="s">
        <v>2274</v>
      </c>
      <c r="W54" t="str">
        <f t="shared" si="2"/>
        <v>var LG_0511901Prang58=L.marker([49.2828275,4.024205],{icon:icon_LG,bounceOnAdd: true, bounceOnAddOptions: {duration: 500, height: 100},bounceOnAddCallback: function() {console.log(*done*)}});LG_0511901Prang58.bindPopup('&lt;p align=center&gt; &lt;font size=2&gt;&lt;b&gt;&lt;u&gt;LG COLBERT&lt;/b&gt;&lt;/u&gt;&lt;br&gt;&lt;br&gt;&lt;font size=1&gt;56 RUE DU DR SCHWEITZER&lt;br&gt;51100&lt;b&gt; REIMS&lt;/b&gt;&lt;br&gt;03.26.09.15.80&lt;br&gt;&lt;font size=2&gt;&lt;b&gt;&lt;u&gt;&lt;/p&gt;Parcours&lt;/u&gt;&lt;/b&gt; : CITOYEN &lt;br&gt;&lt;br&gt;&lt;b&gt;&lt;u&gt;Action&lt;/u&gt;&lt;/b&gt; : Lycéens ambassadeurs contre le harcélement&lt;br&gt;&lt;br&gt;&lt;b&gt;&lt;u&gt;Référent&lt;/u&gt;&lt;/b&gt; : M. BENHAMMOUDA&lt;p align=center&gt;&lt;br&gt;&lt;INPUT TYPE=*button* VALUE=*envoyer un message électronique* *style=width:215px* onClick=*parent.location=\'mailto:ce.0511901P@ac-reims.fr\'*&gt;&lt;br&gt;&lt;br&gt;&lt;a href=0 target=_blank &gt;Pour en savoir plus&lt;/a&gt;');</v>
      </c>
      <c r="X54" t="str">
        <f t="shared" si="3"/>
        <v>*&lt;b&gt;Lycéens ambassadeurs contre le harcélement*:LG_0511901Prang58,</v>
      </c>
    </row>
    <row r="55" spans="1:24" x14ac:dyDescent="0.25">
      <c r="A55">
        <v>60</v>
      </c>
      <c r="B55" t="s">
        <v>138</v>
      </c>
      <c r="C55" t="str">
        <f>VLOOKUP($B55,Feuil2!$A:$U,2,FALSE)</f>
        <v>008</v>
      </c>
      <c r="D55" t="str">
        <f>VLOOKUP($B55,Feuil2!$A:$U,3,FALSE)</f>
        <v>REVIN</v>
      </c>
      <c r="E55" t="str">
        <f>VLOOKUP($B55,Feuil2!$A:$U,4,FALSE)</f>
        <v>08363</v>
      </c>
      <c r="F55" t="str">
        <f>VLOOKUP($B55,Feuil2!$A:$U,5,FALSE)</f>
        <v>LPO</v>
      </c>
      <c r="G55" t="str">
        <f>VLOOKUP($B55,Feuil2!$A:$U,6,FALSE)</f>
        <v>JEAN MOULIN</v>
      </c>
      <c r="H55" t="str">
        <f>VLOOKUP($B55,Feuil2!$A:$U,7,FALSE)</f>
        <v>LPO JEAN MOULIN</v>
      </c>
      <c r="I55" t="str">
        <f>VLOOKUP($B55,Feuil2!$A:$U,8,FALSE)</f>
        <v>VALL.MEUSE</v>
      </c>
      <c r="J55" t="str">
        <f>VLOOKUP($B55,Feuil2!$A:$U,9,FALSE)</f>
        <v>REVIN</v>
      </c>
      <c r="K55" t="str">
        <f>VLOOKUP($B55,Feuil2!$A:$U,10,FALSE)</f>
        <v>03.24.42.65.08</v>
      </c>
      <c r="L55" t="str">
        <f>VLOOKUP($B55,Feuil2!$A:$U,11,FALSE)</f>
        <v>http://www.jeanmoulinrevin.fr</v>
      </c>
      <c r="M55" t="str">
        <f>VLOOKUP($B55,Feuil2!$A:$U,12,FALSE)</f>
        <v>49.9286852</v>
      </c>
      <c r="N55" t="str">
        <f>VLOOKUP($B55,Feuil2!$A:$U,13,FALSE)</f>
        <v>4.6545239</v>
      </c>
      <c r="O55" t="str">
        <f>VLOOKUP($B55,Feuil2!$A:$U,14,FALSE)</f>
        <v>ce.0080040A@ac-reims.fr</v>
      </c>
      <c r="P55" t="str">
        <f>VLOOKUP($B55,Feuil2!$A:$U,15,FALSE)</f>
        <v>996 AVENUE DE LA CITE SCOLAIRE</v>
      </c>
      <c r="Q55" t="str">
        <f>VLOOKUP($B55,Feuil2!$A:$U,16,FALSE)</f>
        <v>08500</v>
      </c>
      <c r="R55" t="str">
        <f>VLOOKUP($B55,Feuil2!$A:$U,17,FALSE)</f>
        <v>REVIN</v>
      </c>
      <c r="S55" s="7" t="str">
        <f>VLOOKUP($B55,Feuil2!$A:$U,18,FALSE)</f>
        <v>,bounceOnAdd: true, bounceOnAddOptions: {duration: 500, height: 100},bounceOnAddCallback: function() {console.log(*done*)}});</v>
      </c>
      <c r="T55" t="s">
        <v>2292</v>
      </c>
      <c r="U55" t="s">
        <v>2411</v>
      </c>
      <c r="V55" t="s">
        <v>2262</v>
      </c>
      <c r="W55" t="str">
        <f t="shared" si="2"/>
        <v>var LPO_0080040Arang60=L.marker([49.9286852,4.6545239],{icon:icon_LPO,bounceOnAdd: true, bounceOnAddOptions: {duration: 500, height: 100},bounceOnAddCallback: function() {console.log(*done*)}});LPO_0080040Arang60.bindPopup('&lt;p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Manifestation sportive autour de l\'échange et de la citoyenneté.&lt;br&gt;&lt;br&gt;&lt;b&gt;&lt;u&gt;Référent&lt;/u&gt;&lt;/b&gt;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55" t="str">
        <f t="shared" si="3"/>
        <v>*&lt;b&gt;Manifestation sportive autour de l\'échange et de la citoyenneté.*:LPO_0080040Arang60,</v>
      </c>
    </row>
    <row r="56" spans="1:24" x14ac:dyDescent="0.25">
      <c r="A56">
        <v>61</v>
      </c>
      <c r="B56" t="s">
        <v>98</v>
      </c>
      <c r="C56" t="str">
        <f>VLOOKUP($B56,Feuil2!$A:$U,2,FALSE)</f>
        <v>008</v>
      </c>
      <c r="D56" t="str">
        <f>VLOOKUP($B56,Feuil2!$A:$U,3,FALSE)</f>
        <v>CHARLEVILLE-MEZIERES</v>
      </c>
      <c r="E56" t="str">
        <f>VLOOKUP($B56,Feuil2!$A:$U,4,FALSE)</f>
        <v>08105</v>
      </c>
      <c r="F56" t="str">
        <f>VLOOKUP($B56,Feuil2!$A:$U,5,FALSE)</f>
        <v>LGT</v>
      </c>
      <c r="G56" t="str">
        <f>VLOOKUP($B56,Feuil2!$A:$U,6,FALSE)</f>
        <v>MONGE</v>
      </c>
      <c r="H56" t="str">
        <f>VLOOKUP($B56,Feuil2!$A:$U,7,FALSE)</f>
        <v>LGT MONGE</v>
      </c>
      <c r="I56" t="str">
        <f>VLOOKUP($B56,Feuil2!$A:$U,8,FALSE)</f>
        <v>CHARLEV.-S</v>
      </c>
      <c r="J56" t="str">
        <f>VLOOKUP($B56,Feuil2!$A:$U,9,FALSE)</f>
        <v>CHARLEVILLE-MEZIERES</v>
      </c>
      <c r="K56" t="str">
        <f>VLOOKUP($B56,Feuil2!$A:$U,10,FALSE)</f>
        <v>03.24.52.69.69</v>
      </c>
      <c r="L56" t="str">
        <f>VLOOKUP($B56,Feuil2!$A:$U,11,FALSE)</f>
        <v>http://www.lyceemonge.com</v>
      </c>
      <c r="M56" t="str">
        <f>VLOOKUP($B56,Feuil2!$A:$U,12,FALSE)</f>
        <v>49.761407</v>
      </c>
      <c r="N56" t="str">
        <f>VLOOKUP($B56,Feuil2!$A:$U,13,FALSE)</f>
        <v>4.7126167</v>
      </c>
      <c r="O56" t="str">
        <f>VLOOKUP($B56,Feuil2!$A:$U,14,FALSE)</f>
        <v>ce.0080027L@ac-reims.fr</v>
      </c>
      <c r="P56" t="str">
        <f>VLOOKUP($B56,Feuil2!$A:$U,15,FALSE)</f>
        <v>2 AVENUE DE SAINT JULIEN</v>
      </c>
      <c r="Q56" t="str">
        <f>VLOOKUP($B56,Feuil2!$A:$U,16,FALSE)</f>
        <v>08000</v>
      </c>
      <c r="R56" t="str">
        <f>VLOOKUP($B56,Feuil2!$A:$U,17,FALSE)</f>
        <v>CHARLEVILLE MEZIERES</v>
      </c>
      <c r="S56" s="7" t="str">
        <f>VLOOKUP($B56,Feuil2!$A:$U,18,FALSE)</f>
        <v>,bounceOnAdd: true, bounceOnAddOptions: {duration: 500, height: 100},bounceOnAddCallback: function() {console.log(*done*)}});</v>
      </c>
      <c r="T56" t="s">
        <v>2280</v>
      </c>
      <c r="U56" t="s">
        <v>2281</v>
      </c>
      <c r="V56" t="s">
        <v>2262</v>
      </c>
      <c r="W56" t="str">
        <f t="shared" si="2"/>
        <v>var LGT_0080027Lrang61=L.marker([49.761407,4.7126167],{icon:icon_LGT,bounceOnAdd: true, bounceOnAddOptions: {duration: 500, height: 100},bounceOnAddCallback: function() {console.log(*done*)}});LGT_0080027Lrang61.bindPopup('&lt;p align=center&gt; &lt;font size=2&gt;&lt;b&gt;&lt;u&gt;LGT MONGE&lt;/b&gt;&lt;/u&gt;&lt;br&gt;&lt;br&gt;&lt;font size=1&gt;2 AVENUE DE SAINT JULIEN&lt;br&gt;08000&lt;b&gt; CHARLEVILLE MEZIERES&lt;/b&gt;&lt;br&gt;03.24.52.69.69&lt;br&gt;&lt;font size=2&gt;&lt;b&gt;&lt;u&gt;&lt;/p&gt;Parcours&lt;/u&gt;&lt;/b&gt; : CITOYEN&lt;br&gt;&lt;br&gt;&lt;b&gt;&lt;u&gt;Action&lt;/u&gt;&lt;/b&gt; : Médiation par les pairs&lt;br&gt;&lt;br&gt;&lt;b&gt;&lt;u&gt;Référent&lt;/u&gt;&lt;/b&gt; : Mme LIBAN&lt;p align=center&gt;&lt;br&gt;&lt;INPUT TYPE=*button* VALUE=*envoyer un message électronique* *style=width:215px* onClick=*parent.location=\'mailto:ce.0080027L@ac-reims.fr\'*&gt;&lt;br&gt;&lt;br&gt;&lt;a href=http://www.lyceemonge.com target=_blank &gt;Pour en savoir plus&lt;/a&gt;');</v>
      </c>
      <c r="X56" t="str">
        <f t="shared" si="3"/>
        <v>*&lt;b&gt;Médiation par les pairs*:LGT_0080027Lrang61,</v>
      </c>
    </row>
    <row r="57" spans="1:24" x14ac:dyDescent="0.25">
      <c r="A57">
        <v>62</v>
      </c>
      <c r="B57" t="s">
        <v>256</v>
      </c>
      <c r="C57" t="str">
        <f>VLOOKUP($B57,Feuil2!$A:$U,2,FALSE)</f>
        <v>051</v>
      </c>
      <c r="D57" t="str">
        <f>VLOOKUP($B57,Feuil2!$A:$U,3,FALSE)</f>
        <v>CHALONS-EN-CHAMPAGNE</v>
      </c>
      <c r="E57" t="str">
        <f>VLOOKUP($B57,Feuil2!$A:$U,4,FALSE)</f>
        <v>51108</v>
      </c>
      <c r="F57" t="str">
        <f>VLOOKUP($B57,Feuil2!$A:$U,5,FALSE)</f>
        <v>CLG</v>
      </c>
      <c r="G57" t="str">
        <f>VLOOKUP($B57,Feuil2!$A:$U,6,FALSE)</f>
        <v>NICOLAS APPERT</v>
      </c>
      <c r="H57" t="str">
        <f>VLOOKUP($B57,Feuil2!$A:$U,7,FALSE)</f>
        <v>CLG NICOLAS APPERT</v>
      </c>
      <c r="I57" t="str">
        <f>VLOOKUP($B57,Feuil2!$A:$U,8,FALSE)</f>
        <v>CHALONS</v>
      </c>
      <c r="J57" t="str">
        <f>VLOOKUP($B57,Feuil2!$A:$U,9,FALSE)</f>
        <v>CHALONS CHAMPAG</v>
      </c>
      <c r="K57" t="str">
        <f>VLOOKUP($B57,Feuil2!$A:$U,10,FALSE)</f>
        <v>03.26.65.18.67</v>
      </c>
      <c r="L57">
        <f>VLOOKUP($B57,Feuil2!$A:$U,11,FALSE)</f>
        <v>0</v>
      </c>
      <c r="M57" t="str">
        <f>VLOOKUP($B57,Feuil2!$A:$U,12,FALSE)</f>
        <v>48.9531389</v>
      </c>
      <c r="N57" t="str">
        <f>VLOOKUP($B57,Feuil2!$A:$U,13,FALSE)</f>
        <v>4.3375046</v>
      </c>
      <c r="O57" t="str">
        <f>VLOOKUP($B57,Feuil2!$A:$U,14,FALSE)</f>
        <v>ce.0511083A@ac-reims.fr</v>
      </c>
      <c r="P57" t="str">
        <f>VLOOKUP($B57,Feuil2!$A:$U,15,FALSE)</f>
        <v>15 RUE ORADOUR</v>
      </c>
      <c r="Q57" t="str">
        <f>VLOOKUP($B57,Feuil2!$A:$U,16,FALSE)</f>
        <v>51038</v>
      </c>
      <c r="R57" t="str">
        <f>VLOOKUP($B57,Feuil2!$A:$U,17,FALSE)</f>
        <v>CHALONS EN CHAMPAGNE CEDEX</v>
      </c>
      <c r="S57" s="7" t="str">
        <f>VLOOKUP($B57,Feuil2!$A:$U,18,FALSE)</f>
        <v>,bounceOnAdd: true, bounceOnAddOptions: {duration: 500, height: 100},bounceOnAddCallback: function() {console.log(*done*)}});</v>
      </c>
      <c r="T57" t="s">
        <v>2351</v>
      </c>
      <c r="U57" t="s">
        <v>2352</v>
      </c>
      <c r="V57" t="s">
        <v>2274</v>
      </c>
      <c r="W57" t="str">
        <f t="shared" si="2"/>
        <v>var CLG_0511083Arang62=L.marker([48.9531389,4.3375046],{icon:icon_CLG,bounceOnAdd: true, bounceOnAddOptions: {duration: 500, height: 100},bounceOnAddCallback: function() {console.log(*done*)}});CLG_0511083Arang62.bindPopup('&lt;p align=center&gt; &lt;font size=2&gt;&lt;b&gt;&lt;u&gt;CLG NICOLAS APPERT&lt;/b&gt;&lt;/u&gt;&lt;br&gt;&lt;br&gt;&lt;font size=1&gt;15 RUE ORADOUR&lt;br&gt;51038&lt;b&gt; CHALONS EN CHAMPAGNE CEDEX&lt;/b&gt;&lt;br&gt;03.26.65.18.67&lt;br&gt;&lt;font size=2&gt;&lt;b&gt;&lt;u&gt;&lt;/p&gt;Parcours&lt;/u&gt;&lt;/b&gt; : CITOYEN &lt;br&gt;&lt;br&gt;&lt;b&gt;&lt;u&gt;Action&lt;/u&gt;&lt;/b&gt; : Mieux vivre au collège&lt;br&gt;&lt;br&gt;&lt;b&gt;&lt;u&gt;Référent&lt;/u&gt;&lt;/b&gt; : Mme WADEL et M. KUGENER&lt;p align=center&gt;&lt;br&gt;&lt;INPUT TYPE=*button* VALUE=*envoyer un message électronique* *style=width:215px* onClick=*parent.location=\'mailto:ce.0511083A@ac-reims.fr\'*&gt;&lt;br&gt;&lt;br&gt;&lt;a href=0 target=_blank &gt;Pour en savoir plus&lt;/a&gt;');</v>
      </c>
      <c r="X57" t="str">
        <f t="shared" si="3"/>
        <v>*&lt;b&gt;Mieux vivre au collège*:CLG_0511083Arang62,</v>
      </c>
    </row>
    <row r="58" spans="1:24" x14ac:dyDescent="0.25">
      <c r="A58">
        <v>63</v>
      </c>
      <c r="B58" t="s">
        <v>323</v>
      </c>
      <c r="C58" t="str">
        <f>VLOOKUP($B58,Feuil2!$A:$U,2,FALSE)</f>
        <v>051</v>
      </c>
      <c r="D58" t="str">
        <f>VLOOKUP($B58,Feuil2!$A:$U,3,FALSE)</f>
        <v>REIMS</v>
      </c>
      <c r="E58" t="str">
        <f>VLOOKUP($B58,Feuil2!$A:$U,4,FALSE)</f>
        <v>51454</v>
      </c>
      <c r="F58" t="str">
        <f>VLOOKUP($B58,Feuil2!$A:$U,5,FALSE)</f>
        <v>CLG</v>
      </c>
      <c r="G58" t="str">
        <f>VLOOKUP($B58,Feuil2!$A:$U,6,FALSE)</f>
        <v>FRANCOIS LEGROS</v>
      </c>
      <c r="H58" t="str">
        <f>VLOOKUP($B58,Feuil2!$A:$U,7,FALSE)</f>
        <v>CLG FRANCOIS LEGROS</v>
      </c>
      <c r="I58" t="str">
        <f>VLOOKUP($B58,Feuil2!$A:$U,8,FALSE)</f>
        <v>REIMS</v>
      </c>
      <c r="J58" t="str">
        <f>VLOOKUP($B58,Feuil2!$A:$U,9,FALSE)</f>
        <v>REIMS</v>
      </c>
      <c r="K58" t="str">
        <f>VLOOKUP($B58,Feuil2!$A:$U,10,FALSE)</f>
        <v>03.26.08.03.77</v>
      </c>
      <c r="L58" t="str">
        <f>VLOOKUP($B58,Feuil2!$A:$U,11,FALSE)</f>
        <v>www.clg-f-legros.fr</v>
      </c>
      <c r="M58" t="str">
        <f>VLOOKUP($B58,Feuil2!$A:$U,12,FALSE)</f>
        <v>49.2366458</v>
      </c>
      <c r="N58" t="str">
        <f>VLOOKUP($B58,Feuil2!$A:$U,13,FALSE)</f>
        <v>4.0114754</v>
      </c>
      <c r="O58" t="str">
        <f>VLOOKUP($B58,Feuil2!$A:$U,14,FALSE)</f>
        <v>ce.0511254L@ac-reims.fr</v>
      </c>
      <c r="P58" t="str">
        <f>VLOOKUP($B58,Feuil2!$A:$U,15,FALSE)</f>
        <v>2 RUE FRANCOIS LEGROS</v>
      </c>
      <c r="Q58" t="str">
        <f>VLOOKUP($B58,Feuil2!$A:$U,16,FALSE)</f>
        <v>51573</v>
      </c>
      <c r="R58" t="str">
        <f>VLOOKUP($B58,Feuil2!$A:$U,17,FALSE)</f>
        <v>REIMS CEDEX 2</v>
      </c>
      <c r="S58" s="7" t="str">
        <f>VLOOKUP($B58,Feuil2!$A:$U,18,FALSE)</f>
        <v>,bounceOnAdd: true, bounceOnAddOptions: {duration: 500, height: 100},bounceOnAddCallback: function() {console.log(*done*)}});</v>
      </c>
      <c r="T58" t="s">
        <v>2358</v>
      </c>
      <c r="U58" t="s">
        <v>2421</v>
      </c>
      <c r="V58" t="s">
        <v>2262</v>
      </c>
      <c r="W58" t="str">
        <f t="shared" si="2"/>
        <v>var CLG_0511254Lrang63=L.marker([49.2366458,4.0114754],{icon:icon_CLG,bounceOnAdd: true, bounceOnAddOptions: {duration: 500, height: 100},bounceOnAddCallback: function() {console.log(*done*)}});CLG_0511254Lrang63.bindPopup('&lt;p align=center&gt; &lt;font size=2&gt;&lt;b&gt;&lt;u&gt;CLG FRANCOIS LEGROS&lt;/b&gt;&lt;/u&gt;&lt;br&gt;&lt;br&gt;&lt;font size=1&gt;2 RUE FRANCOIS LEGROS&lt;br&gt;51573&lt;b&gt; REIMS CEDEX 2&lt;/b&gt;&lt;br&gt;03.26.08.03.77&lt;br&gt;&lt;font size=2&gt;&lt;b&gt;&lt;u&gt;&lt;/p&gt;Parcours&lt;/u&gt;&lt;/b&gt; : CITOYEN&lt;br&gt;&lt;br&gt;&lt;b&gt;&lt;u&gt;Action&lt;/u&gt;&lt;/b&gt; : Mise en place d\'un \'Espace Citoyen\'&lt;br&gt;&lt;br&gt;&lt;b&gt;&lt;u&gt;Référent&lt;/u&gt;&lt;/b&gt; : M.DURAND&lt;p align=center&gt;&lt;br&gt;&lt;INPUT TYPE=*button* VALUE=*envoyer un message électronique* *style=width:215px* onClick=*parent.location=\'mailto:ce.0511254L@ac-reims.fr\'*&gt;&lt;br&gt;&lt;br&gt;&lt;a href=www.clg-f-legros.fr target=_blank &gt;Pour en savoir plus&lt;/a&gt;');</v>
      </c>
      <c r="X58" t="str">
        <f t="shared" si="3"/>
        <v>*&lt;b&gt;Mise en place d\'un \'Espace Citoyen\'*:CLG_0511254Lrang63,</v>
      </c>
    </row>
    <row r="59" spans="1:24" x14ac:dyDescent="0.25">
      <c r="A59">
        <v>64</v>
      </c>
      <c r="B59" t="s">
        <v>138</v>
      </c>
      <c r="C59" t="str">
        <f>VLOOKUP($B59,Feuil2!$A:$U,2,FALSE)</f>
        <v>008</v>
      </c>
      <c r="D59" t="str">
        <f>VLOOKUP($B59,Feuil2!$A:$U,3,FALSE)</f>
        <v>REVIN</v>
      </c>
      <c r="E59" t="str">
        <f>VLOOKUP($B59,Feuil2!$A:$U,4,FALSE)</f>
        <v>08363</v>
      </c>
      <c r="F59" t="str">
        <f>VLOOKUP($B59,Feuil2!$A:$U,5,FALSE)</f>
        <v>LPO</v>
      </c>
      <c r="G59" t="str">
        <f>VLOOKUP($B59,Feuil2!$A:$U,6,FALSE)</f>
        <v>JEAN MOULIN</v>
      </c>
      <c r="H59" t="str">
        <f>VLOOKUP($B59,Feuil2!$A:$U,7,FALSE)</f>
        <v>LPO JEAN MOULIN</v>
      </c>
      <c r="I59" t="str">
        <f>VLOOKUP($B59,Feuil2!$A:$U,8,FALSE)</f>
        <v>VALL.MEUSE</v>
      </c>
      <c r="J59" t="str">
        <f>VLOOKUP($B59,Feuil2!$A:$U,9,FALSE)</f>
        <v>REVIN</v>
      </c>
      <c r="K59" t="str">
        <f>VLOOKUP($B59,Feuil2!$A:$U,10,FALSE)</f>
        <v>03.24.42.65.08</v>
      </c>
      <c r="L59" t="str">
        <f>VLOOKUP($B59,Feuil2!$A:$U,11,FALSE)</f>
        <v>http://www.jeanmoulinrevin.fr</v>
      </c>
      <c r="M59" t="str">
        <f>VLOOKUP($B59,Feuil2!$A:$U,12,FALSE)</f>
        <v>49.9286852</v>
      </c>
      <c r="N59" t="str">
        <f>VLOOKUP($B59,Feuil2!$A:$U,13,FALSE)</f>
        <v>4.6545239</v>
      </c>
      <c r="O59" t="str">
        <f>VLOOKUP($B59,Feuil2!$A:$U,14,FALSE)</f>
        <v>ce.0080040A@ac-reims.fr</v>
      </c>
      <c r="P59" t="str">
        <f>VLOOKUP($B59,Feuil2!$A:$U,15,FALSE)</f>
        <v>996 AVENUE DE LA CITE SCOLAIRE</v>
      </c>
      <c r="Q59" t="str">
        <f>VLOOKUP($B59,Feuil2!$A:$U,16,FALSE)</f>
        <v>08500</v>
      </c>
      <c r="R59" t="str">
        <f>VLOOKUP($B59,Feuil2!$A:$U,17,FALSE)</f>
        <v>REVIN</v>
      </c>
      <c r="S59" s="7" t="str">
        <f>VLOOKUP($B59,Feuil2!$A:$U,18,FALSE)</f>
        <v>,bounceOnAdd: true, bounceOnAddOptions: {duration: 500, height: 100},bounceOnAddCallback: function() {console.log(*done*)}});</v>
      </c>
      <c r="T59" t="s">
        <v>2292</v>
      </c>
      <c r="U59" t="s">
        <v>2295</v>
      </c>
      <c r="V59" t="s">
        <v>2262</v>
      </c>
      <c r="W59" t="str">
        <f t="shared" si="2"/>
        <v>var LPO_0080040Arang64=L.marker([49.9286852,4.6545239],{icon:icon_LPO,bounceOnAdd: true, bounceOnAddOptions: {duration: 500, height: 100},bounceOnAddCallback: function() {console.log(*done*)}});LPO_0080040Arang64.bindPopup('&lt;p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Non au harcèlement&lt;br&gt;&lt;br&gt;&lt;b&gt;&lt;u&gt;Référent&lt;/u&gt;&lt;/b&gt;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59" t="str">
        <f t="shared" si="3"/>
        <v>*&lt;b&gt;Non au harcèlement*:LPO_0080040Arang64,</v>
      </c>
    </row>
    <row r="60" spans="1:24" x14ac:dyDescent="0.25">
      <c r="A60">
        <v>64</v>
      </c>
      <c r="B60" t="s">
        <v>296</v>
      </c>
      <c r="C60" t="str">
        <f>VLOOKUP($B60,Feuil2!$A:$U,2,FALSE)</f>
        <v>051</v>
      </c>
      <c r="D60" t="str">
        <f>VLOOKUP($B60,Feuil2!$A:$U,3,FALSE)</f>
        <v>MONTMIRAIL</v>
      </c>
      <c r="E60" t="str">
        <f>VLOOKUP($B60,Feuil2!$A:$U,4,FALSE)</f>
        <v>51380</v>
      </c>
      <c r="F60" t="str">
        <f>VLOOKUP($B60,Feuil2!$A:$U,5,FALSE)</f>
        <v>CLG</v>
      </c>
      <c r="G60" t="str">
        <f>VLOOKUP($B60,Feuil2!$A:$U,6,FALSE)</f>
        <v>DE LA BRIE CHAMPENOISE</v>
      </c>
      <c r="H60" t="str">
        <f>VLOOKUP($B60,Feuil2!$A:$U,7,FALSE)</f>
        <v>CLG DE LA BRIE CHAMPENOISE</v>
      </c>
      <c r="I60" t="str">
        <f>VLOOKUP($B60,Feuil2!$A:$U,8,FALSE)</f>
        <v>EPERNAY</v>
      </c>
      <c r="J60" t="str">
        <f>VLOOKUP($B60,Feuil2!$A:$U,9,FALSE)</f>
        <v>MONTMIRAIL</v>
      </c>
      <c r="K60" t="str">
        <f>VLOOKUP($B60,Feuil2!$A:$U,10,FALSE)</f>
        <v>03.26.81.01.50</v>
      </c>
      <c r="L60">
        <f>VLOOKUP($B60,Feuil2!$A:$U,11,FALSE)</f>
        <v>0</v>
      </c>
      <c r="M60" t="str">
        <f>VLOOKUP($B60,Feuil2!$A:$U,12,FALSE)</f>
        <v>48.8768877</v>
      </c>
      <c r="N60" t="str">
        <f>VLOOKUP($B60,Feuil2!$A:$U,13,FALSE)</f>
        <v>3.550012</v>
      </c>
      <c r="O60" t="str">
        <f>VLOOKUP($B60,Feuil2!$A:$U,14,FALSE)</f>
        <v>ce.0510026B@ac-reims.fr</v>
      </c>
      <c r="P60" t="str">
        <f>VLOOKUP($B60,Feuil2!$A:$U,15,FALSE)</f>
        <v>RUE DE L\'ECHELLE LE FRANC</v>
      </c>
      <c r="Q60" t="str">
        <f>VLOOKUP($B60,Feuil2!$A:$U,16,FALSE)</f>
        <v>51210</v>
      </c>
      <c r="R60" t="str">
        <f>VLOOKUP($B60,Feuil2!$A:$U,17,FALSE)</f>
        <v>MONTMIRAIL</v>
      </c>
      <c r="S60" s="7" t="str">
        <f>VLOOKUP($B60,Feuil2!$A:$U,18,FALSE)</f>
        <v>,bounceOnAdd: true, bounceOnAddOptions: {duration: 500, height: 100},bounceOnAddCallback: function() {console.log(*done*)}});</v>
      </c>
      <c r="T60" t="s">
        <v>2326</v>
      </c>
      <c r="U60" t="s">
        <v>2295</v>
      </c>
      <c r="V60" t="s">
        <v>2274</v>
      </c>
      <c r="W60" t="str">
        <f t="shared" si="2"/>
        <v>var CLG_0510026Brang64=L.marker([48.8768877,3.550012],{icon:icon_CLG,bounceOnAdd: true, bounceOnAddOptions: {duration: 500, height: 100},bounceOnAddCallback: function() {console.log(*done*)}});CLG_0510026Brang64.bindPopup('&lt;p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Non au harcèlement&lt;br&gt;&lt;br&gt;&lt;b&gt;&lt;u&gt;Référent&lt;/u&gt;&lt;/b&gt; : Mmes LOUIS et HIERNAUX&lt;p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60" t="str">
        <f t="shared" si="3"/>
        <v>*&lt;b&gt;Non au harcèlement*:CLG_0510026Brang64,</v>
      </c>
    </row>
    <row r="61" spans="1:24" x14ac:dyDescent="0.25">
      <c r="A61">
        <v>65</v>
      </c>
      <c r="B61" t="s">
        <v>114</v>
      </c>
      <c r="C61" t="str">
        <f>VLOOKUP($B61,Feuil2!$A:$U,2,FALSE)</f>
        <v>008</v>
      </c>
      <c r="D61" t="str">
        <f>VLOOKUP($B61,Feuil2!$A:$U,3,FALSE)</f>
        <v>FUMAY</v>
      </c>
      <c r="E61" t="str">
        <f>VLOOKUP($B61,Feuil2!$A:$U,4,FALSE)</f>
        <v>08185</v>
      </c>
      <c r="F61" t="str">
        <f>VLOOKUP($B61,Feuil2!$A:$U,5,FALSE)</f>
        <v>CLG</v>
      </c>
      <c r="G61" t="str">
        <f>VLOOKUP($B61,Feuil2!$A:$U,6,FALSE)</f>
        <v>LES AURAINS</v>
      </c>
      <c r="H61" t="str">
        <f>VLOOKUP($B61,Feuil2!$A:$U,7,FALSE)</f>
        <v>CLG LES AURAINS</v>
      </c>
      <c r="I61" t="str">
        <f>VLOOKUP($B61,Feuil2!$A:$U,8,FALSE)</f>
        <v>VALL.MEUSE</v>
      </c>
      <c r="J61" t="str">
        <f>VLOOKUP($B61,Feuil2!$A:$U,9,FALSE)</f>
        <v>FUMAY</v>
      </c>
      <c r="K61" t="str">
        <f>VLOOKUP($B61,Feuil2!$A:$U,10,FALSE)</f>
        <v>03.24.41.11.20</v>
      </c>
      <c r="L61" t="str">
        <f>VLOOKUP($B61,Feuil2!$A:$U,11,FALSE)</f>
        <v>https://ent.clg-fumay.ac-reims.fr/</v>
      </c>
      <c r="M61" t="str">
        <f>VLOOKUP($B61,Feuil2!$A:$U,12,FALSE)</f>
        <v>49.9915268</v>
      </c>
      <c r="N61" t="str">
        <f>VLOOKUP($B61,Feuil2!$A:$U,13,FALSE)</f>
        <v>4.7056313</v>
      </c>
      <c r="O61" t="str">
        <f>VLOOKUP($B61,Feuil2!$A:$U,14,FALSE)</f>
        <v>ce.0080017A@ac-reims.fr</v>
      </c>
      <c r="P61" t="str">
        <f>VLOOKUP($B61,Feuil2!$A:$U,15,FALSE)</f>
        <v>27 RUE ANATOLE FRANCE</v>
      </c>
      <c r="Q61" t="str">
        <f>VLOOKUP($B61,Feuil2!$A:$U,16,FALSE)</f>
        <v>08170</v>
      </c>
      <c r="R61" t="str">
        <f>VLOOKUP($B61,Feuil2!$A:$U,17,FALSE)</f>
        <v>FUMAY</v>
      </c>
      <c r="S61" s="7" t="str">
        <f>VLOOKUP($B61,Feuil2!$A:$U,18,FALSE)</f>
        <v>,bounceOnAdd: true, bounceOnAddOptions: {duration: 500, height: 100},bounceOnAddCallback: function() {console.log(*done*)}});</v>
      </c>
      <c r="T61" t="s">
        <v>2273</v>
      </c>
      <c r="U61" t="s">
        <v>2397</v>
      </c>
      <c r="V61" t="s">
        <v>2274</v>
      </c>
      <c r="W61" t="str">
        <f t="shared" si="2"/>
        <v>var CLG_0080017Arang65=L.marker([49.9915268,4.7056313],{icon:icon_CLG,bounceOnAdd: true, bounceOnAddOptions: {duration: 500, height: 100},bounceOnAddCallback: function() {console.log(*done*)}});CLG_0080017Arang65.bindPopup('&lt;p align=center&gt; &lt;font size=2&gt;&lt;b&gt;&lt;u&gt;CLG LES AURAINS&lt;/b&gt;&lt;/u&gt;&lt;br&gt;&lt;br&gt;&lt;font size=1&gt;27 RUE ANATOLE FRANCE&lt;br&gt;08170&lt;b&gt; FUMAY&lt;/b&gt;&lt;br&gt;03.24.41.11.20&lt;br&gt;&lt;font size=2&gt;&lt;b&gt;&lt;u&gt;&lt;/p&gt;Parcours&lt;/u&gt;&lt;/b&gt; : CITOYEN &lt;br&gt;&lt;br&gt;&lt;b&gt;&lt;u&gt;Action&lt;/u&gt;&lt;/b&gt; : Nuit de l\'eau avec l\'UNICEF&lt;br&gt;&lt;br&gt;&lt;b&gt;&lt;u&gt;Référent&lt;/u&gt;&lt;/b&gt; : M. CLAUDET&lt;p align=center&gt;&lt;br&gt;&lt;INPUT TYPE=*button* VALUE=*envoyer un message électronique* *style=width:215px* onClick=*parent.location=\'mailto:ce.0080017A@ac-reims.fr\'*&gt;&lt;br&gt;&lt;br&gt;&lt;a href=https://ent.clg-fumay.ac-reims.fr/ target=_blank &gt;Pour en savoir plus&lt;/a&gt;');</v>
      </c>
      <c r="X61" t="str">
        <f t="shared" si="3"/>
        <v>*&lt;b&gt;Nuit de l\'eau avec l\'UNICEF*:CLG_0080017Arang65,</v>
      </c>
    </row>
    <row r="62" spans="1:24" x14ac:dyDescent="0.25">
      <c r="A62">
        <v>66</v>
      </c>
      <c r="B62" t="s">
        <v>135</v>
      </c>
      <c r="C62" t="str">
        <f>VLOOKUP($B62,Feuil2!$A:$U,2,FALSE)</f>
        <v>008</v>
      </c>
      <c r="D62" t="str">
        <f>VLOOKUP($B62,Feuil2!$A:$U,3,FALSE)</f>
        <v>RAUCOURT-ET-FLABA</v>
      </c>
      <c r="E62" t="str">
        <f>VLOOKUP($B62,Feuil2!$A:$U,4,FALSE)</f>
        <v>08354</v>
      </c>
      <c r="F62" t="str">
        <f>VLOOKUP($B62,Feuil2!$A:$U,5,FALSE)</f>
        <v>CLG</v>
      </c>
      <c r="G62" t="str">
        <f>VLOOKUP($B62,Feuil2!$A:$U,6,FALSE)</f>
        <v>RAUCOURT</v>
      </c>
      <c r="H62" t="str">
        <f>VLOOKUP($B62,Feuil2!$A:$U,7,FALSE)</f>
        <v>CLG RAUCOURT</v>
      </c>
      <c r="I62" t="str">
        <f>VLOOKUP($B62,Feuil2!$A:$U,8,FALSE)</f>
        <v>CHARLEV.-S</v>
      </c>
      <c r="J62" t="str">
        <f>VLOOKUP($B62,Feuil2!$A:$U,9,FALSE)</f>
        <v>MOUZON-RAUCOURT-ET-FLABA</v>
      </c>
      <c r="K62" t="str">
        <f>VLOOKUP($B62,Feuil2!$A:$U,10,FALSE)</f>
        <v>03.24.26.70.62</v>
      </c>
      <c r="L62" t="str">
        <f>VLOOKUP($B62,Feuil2!$A:$U,11,FALSE)</f>
        <v>http://sepia.ac-reims.fr/clg-raucourt/-joomla-/</v>
      </c>
      <c r="M62" t="str">
        <f>VLOOKUP($B62,Feuil2!$A:$U,12,FALSE)</f>
        <v>49.6061246</v>
      </c>
      <c r="N62" t="str">
        <f>VLOOKUP($B62,Feuil2!$A:$U,13,FALSE)</f>
        <v>4.960898</v>
      </c>
      <c r="O62" t="str">
        <f>VLOOKUP($B62,Feuil2!$A:$U,14,FALSE)</f>
        <v>ce.0081103F@ac-reims.fr</v>
      </c>
      <c r="P62" t="str">
        <f>VLOOKUP($B62,Feuil2!$A:$U,15,FALSE)</f>
        <v>RUE DU FOND DE VILLERS</v>
      </c>
      <c r="Q62" t="str">
        <f>VLOOKUP($B62,Feuil2!$A:$U,16,FALSE)</f>
        <v>08450</v>
      </c>
      <c r="R62" t="str">
        <f>VLOOKUP($B62,Feuil2!$A:$U,17,FALSE)</f>
        <v>RAUCOURT ET FLABA</v>
      </c>
      <c r="S62" s="7" t="str">
        <f>VLOOKUP($B62,Feuil2!$A:$U,18,FALSE)</f>
        <v>,bounceOnAdd: true, bounceOnAddOptions: {duration: 500, height: 100},bounceOnAddCallback: function() {console.log(*done*)}});</v>
      </c>
      <c r="T62" t="s">
        <v>2317</v>
      </c>
      <c r="U62" t="s">
        <v>2419</v>
      </c>
      <c r="V62" t="s">
        <v>2262</v>
      </c>
      <c r="W62" t="str">
        <f t="shared" si="2"/>
        <v>var CLG_0081103Frang66=L.marker([49.6061246,4.960898],{icon:icon_CLG,bounceOnAdd: true, bounceOnAddOptions: {duration: 500, height: 100},bounceOnAddCallback: function() {console.log(*done*)}});CLG_0081103Frang66.bindPopup('&lt;p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Opération \'Nettoyons la Nature\'&lt;br&gt;&lt;br&gt;&lt;b&gt;&lt;u&gt;Référent&lt;/u&gt;&lt;/b&gt; : M. LOUIS&lt;p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62" t="str">
        <f t="shared" si="3"/>
        <v>*&lt;b&gt;Opération \'Nettoyons la Nature\'*:CLG_0081103Frang66,</v>
      </c>
    </row>
    <row r="63" spans="1:24" x14ac:dyDescent="0.25">
      <c r="A63">
        <v>67</v>
      </c>
      <c r="B63" t="s">
        <v>378</v>
      </c>
      <c r="C63" t="str">
        <f>VLOOKUP($B63,Feuil2!$A:$U,2,FALSE)</f>
        <v>052</v>
      </c>
      <c r="D63" t="str">
        <f>VLOOKUP($B63,Feuil2!$A:$U,3,FALSE)</f>
        <v>CHAUMONT</v>
      </c>
      <c r="E63" t="str">
        <f>VLOOKUP($B63,Feuil2!$A:$U,4,FALSE)</f>
        <v>52121</v>
      </c>
      <c r="F63" t="str">
        <f>VLOOKUP($B63,Feuil2!$A:$U,5,FALSE)</f>
        <v>CLG</v>
      </c>
      <c r="G63" t="str">
        <f>VLOOKUP($B63,Feuil2!$A:$U,6,FALSE)</f>
        <v>LOUISE MICHEL</v>
      </c>
      <c r="H63" t="str">
        <f>VLOOKUP($B63,Feuil2!$A:$U,7,FALSE)</f>
        <v>CLG LOUISE MICHEL</v>
      </c>
      <c r="I63" t="str">
        <f>VLOOKUP($B63,Feuil2!$A:$U,8,FALSE)</f>
        <v>CHAUMONT</v>
      </c>
      <c r="J63" t="str">
        <f>VLOOKUP($B63,Feuil2!$A:$U,9,FALSE)</f>
        <v>CHAUMONT</v>
      </c>
      <c r="K63" t="str">
        <f>VLOOKUP($B63,Feuil2!$A:$U,10,FALSE)</f>
        <v>03.25.35.04.05</v>
      </c>
      <c r="L63">
        <f>VLOOKUP($B63,Feuil2!$A:$U,11,FALSE)</f>
        <v>0</v>
      </c>
      <c r="M63" t="str">
        <f>VLOOKUP($B63,Feuil2!$A:$U,12,FALSE)</f>
        <v>48.1042562</v>
      </c>
      <c r="N63" t="str">
        <f>VLOOKUP($B63,Feuil2!$A:$U,13,FALSE)</f>
        <v>5.1481333</v>
      </c>
      <c r="O63" t="str">
        <f>VLOOKUP($B63,Feuil2!$A:$U,14,FALSE)</f>
        <v>ce.0520039K@ac-reims.fr</v>
      </c>
      <c r="P63" t="str">
        <f>VLOOKUP($B63,Feuil2!$A:$U,15,FALSE)</f>
        <v>12 RUE YOURI GAGARINE</v>
      </c>
      <c r="Q63" t="str">
        <f>VLOOKUP($B63,Feuil2!$A:$U,16,FALSE)</f>
        <v>52011</v>
      </c>
      <c r="R63" t="str">
        <f>VLOOKUP($B63,Feuil2!$A:$U,17,FALSE)</f>
        <v>CHAUMONT CEDEX</v>
      </c>
      <c r="S63" s="7" t="str">
        <f>VLOOKUP($B63,Feuil2!$A:$U,18,FALSE)</f>
        <v>,bounceOnAdd: true, bounceOnAddOptions: {duration: 500, height: 100},bounceOnAddCallback: function() {console.log(*done*)}});</v>
      </c>
      <c r="T63" t="s">
        <v>2385</v>
      </c>
      <c r="U63" t="s">
        <v>2422</v>
      </c>
      <c r="V63" t="s">
        <v>2262</v>
      </c>
      <c r="W63" t="str">
        <f t="shared" si="2"/>
        <v>var CLG_0520039Krang67=L.marker([48.1042562,5.1481333],{icon:icon_CLG,bounceOnAdd: true, bounceOnAddOptions: {duration: 500, height: 100},bounceOnAddCallback: function() {console.log(*done*)}});CLG_0520039Krang67.bindPopup('&lt;p align=center&gt; &lt;font size=2&gt;&lt;b&gt;&lt;u&gt;CLG LOUISE MICHEL&lt;/b&gt;&lt;/u&gt;&lt;br&gt;&lt;br&gt;&lt;font size=1&gt;12 RUE YOURI GAGARINE&lt;br&gt;52011&lt;b&gt; CHAUMONT CEDEX&lt;/b&gt;&lt;br&gt;03.25.35.04.05&lt;br&gt;&lt;font size=2&gt;&lt;b&gt;&lt;u&gt;&lt;/p&gt;Parcours&lt;/u&gt;&lt;/b&gt; : CITOYEN&lt;br&gt;&lt;br&gt;&lt;b&gt;&lt;u&gt;Action&lt;/u&gt;&lt;/b&gt; : Opération\'mets tes baskets et bats la maladie\'&lt;br&gt;&lt;br&gt;&lt;b&gt;&lt;u&gt;Référent&lt;/u&gt;&lt;/b&gt; : Mme BRECK&lt;p align=center&gt;&lt;br&gt;&lt;INPUT TYPE=*button* VALUE=*envoyer un message électronique* *style=width:215px* onClick=*parent.location=\'mailto:ce.0520039K@ac-reims.fr\'*&gt;&lt;br&gt;&lt;br&gt;&lt;a href=0 target=_blank &gt;Pour en savoir plus&lt;/a&gt;');</v>
      </c>
      <c r="X63" t="str">
        <f t="shared" si="3"/>
        <v>*&lt;b&gt;Opération\'mets tes baskets et bats la maladie\'*:CLG_0520039Krang67,</v>
      </c>
    </row>
    <row r="64" spans="1:24" x14ac:dyDescent="0.25">
      <c r="A64">
        <v>68</v>
      </c>
      <c r="B64" t="s">
        <v>380</v>
      </c>
      <c r="C64" t="str">
        <f>VLOOKUP($B64,Feuil2!$A:$U,2,FALSE)</f>
        <v>052</v>
      </c>
      <c r="D64" t="str">
        <f>VLOOKUP($B64,Feuil2!$A:$U,3,FALSE)</f>
        <v>CHAUMONT</v>
      </c>
      <c r="E64" t="str">
        <f>VLOOKUP($B64,Feuil2!$A:$U,4,FALSE)</f>
        <v>52121</v>
      </c>
      <c r="F64" t="str">
        <f>VLOOKUP($B64,Feuil2!$A:$U,5,FALSE)</f>
        <v>CLG</v>
      </c>
      <c r="G64" t="str">
        <f>VLOOKUP($B64,Feuil2!$A:$U,6,FALSE)</f>
        <v>LA ROCHOTTE</v>
      </c>
      <c r="H64" t="str">
        <f>VLOOKUP($B64,Feuil2!$A:$U,7,FALSE)</f>
        <v>CLG LA ROCHOTTE</v>
      </c>
      <c r="I64" t="str">
        <f>VLOOKUP($B64,Feuil2!$A:$U,8,FALSE)</f>
        <v>CHAUMONT</v>
      </c>
      <c r="J64" t="str">
        <f>VLOOKUP($B64,Feuil2!$A:$U,9,FALSE)</f>
        <v>CHAUMONT</v>
      </c>
      <c r="K64" t="str">
        <f>VLOOKUP($B64,Feuil2!$A:$U,10,FALSE)</f>
        <v>03.25.03.28.62</v>
      </c>
      <c r="L64" t="str">
        <f>VLOOKUP($B64,Feuil2!$A:$U,11,FALSE)</f>
        <v>www.clg-rochotte.ac-reims.fr</v>
      </c>
      <c r="M64" t="str">
        <f>VLOOKUP($B64,Feuil2!$A:$U,12,FALSE)</f>
        <v>48.0904096</v>
      </c>
      <c r="N64" t="str">
        <f>VLOOKUP($B64,Feuil2!$A:$U,13,FALSE)</f>
        <v>5.1349555</v>
      </c>
      <c r="O64" t="str">
        <f>VLOOKUP($B64,Feuil2!$A:$U,14,FALSE)</f>
        <v>ce.0520737U@ac-reims.fr</v>
      </c>
      <c r="P64" t="str">
        <f>VLOOKUP($B64,Feuil2!$A:$U,15,FALSE)</f>
        <v>5 RUE BLAISE PASCAL</v>
      </c>
      <c r="Q64" t="str">
        <f>VLOOKUP($B64,Feuil2!$A:$U,16,FALSE)</f>
        <v>52904</v>
      </c>
      <c r="R64" t="str">
        <f>VLOOKUP($B64,Feuil2!$A:$U,17,FALSE)</f>
        <v>CHAUMONT CEDEX 9</v>
      </c>
      <c r="S64" s="7" t="str">
        <f>VLOOKUP($B64,Feuil2!$A:$U,18,FALSE)</f>
        <v>,bounceOnAdd: true, bounceOnAddOptions: {duration: 500, height: 100},bounceOnAddCallback: function() {console.log(*done*)}});</v>
      </c>
      <c r="T64" t="s">
        <v>2391</v>
      </c>
      <c r="U64" t="s">
        <v>2405</v>
      </c>
      <c r="V64" t="s">
        <v>2262</v>
      </c>
      <c r="W64" t="str">
        <f t="shared" si="2"/>
        <v>var CLG_0520737Urang68=L.marker([48.0904096,5.1349555],{icon:icon_CLG,bounceOnAdd: true, bounceOnAddOptions: {duration: 500, height: 100},bounceOnAddCallback: function() {console.log(*done*)}});CLG_0520737Urang68.bindPopup('&lt;p align=center&gt; &lt;font size=2&gt;&lt;b&gt;&lt;u&gt;CLG LA ROCHOTTE&lt;/b&gt;&lt;/u&gt;&lt;br&gt;&lt;br&gt;&lt;font size=1&gt;5 RUE BLAISE PASCAL&lt;br&gt;52904&lt;b&gt; CHAUMONT CEDEX 9&lt;/b&gt;&lt;br&gt;03.25.03.28.62&lt;br&gt;&lt;font size=2&gt;&lt;b&gt;&lt;u&gt;&lt;/p&gt;Parcours&lt;/u&gt;&lt;/b&gt; : CITOYEN&lt;br&gt;&lt;br&gt;&lt;b&gt;&lt;u&gt;Action&lt;/u&gt;&lt;/b&gt; : Organisation d\'un bal de fin d\'année&lt;br&gt;&lt;br&gt;&lt;b&gt;&lt;u&gt;Référent&lt;/u&gt;&lt;/b&gt; : Mme HOUDION&lt;p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X64" t="str">
        <f t="shared" si="3"/>
        <v>*&lt;b&gt;Organisation d\'un bal de fin d\'année*:CLG_0520737Urang68,</v>
      </c>
    </row>
    <row r="65" spans="1:24" x14ac:dyDescent="0.25">
      <c r="A65">
        <v>69</v>
      </c>
      <c r="B65" t="s">
        <v>421</v>
      </c>
      <c r="C65" t="str">
        <f>VLOOKUP($B65,Feuil2!$A:$U,2,FALSE)</f>
        <v>052</v>
      </c>
      <c r="D65" t="str">
        <f>VLOOKUP($B65,Feuil2!$A:$U,3,FALSE)</f>
        <v>WASSY</v>
      </c>
      <c r="E65" t="str">
        <f>VLOOKUP($B65,Feuil2!$A:$U,4,FALSE)</f>
        <v>52550</v>
      </c>
      <c r="F65" t="str">
        <f>VLOOKUP($B65,Feuil2!$A:$U,5,FALSE)</f>
        <v>LP</v>
      </c>
      <c r="G65" t="str">
        <f>VLOOKUP($B65,Feuil2!$A:$U,6,FALSE)</f>
        <v>EMILE BAUDOT</v>
      </c>
      <c r="H65" t="str">
        <f>VLOOKUP($B65,Feuil2!$A:$U,7,FALSE)</f>
        <v>LP EMILE BAUDOT</v>
      </c>
      <c r="I65" t="str">
        <f>VLOOKUP($B65,Feuil2!$A:$U,8,FALSE)</f>
        <v>ST DIZIER</v>
      </c>
      <c r="J65" t="str">
        <f>VLOOKUP($B65,Feuil2!$A:$U,9,FALSE)</f>
        <v>WASSY</v>
      </c>
      <c r="K65" t="str">
        <f>VLOOKUP($B65,Feuil2!$A:$U,10,FALSE)</f>
        <v>03.25.06.20.17</v>
      </c>
      <c r="L65">
        <f>VLOOKUP($B65,Feuil2!$A:$U,11,FALSE)</f>
        <v>0</v>
      </c>
      <c r="M65" t="str">
        <f>VLOOKUP($B65,Feuil2!$A:$U,12,FALSE)</f>
        <v>48.5056557</v>
      </c>
      <c r="N65" t="str">
        <f>VLOOKUP($B65,Feuil2!$A:$U,13,FALSE)</f>
        <v>4.941298</v>
      </c>
      <c r="O65" t="str">
        <f>VLOOKUP($B65,Feuil2!$A:$U,14,FALSE)</f>
        <v>ce.0520032C@ac-reims.fr</v>
      </c>
      <c r="P65" t="str">
        <f>VLOOKUP($B65,Feuil2!$A:$U,15,FALSE)</f>
        <v>77 RUE DE LA MADELEINE</v>
      </c>
      <c r="Q65" t="str">
        <f>VLOOKUP($B65,Feuil2!$A:$U,16,FALSE)</f>
        <v>52130</v>
      </c>
      <c r="R65" t="str">
        <f>VLOOKUP($B65,Feuil2!$A:$U,17,FALSE)</f>
        <v>WASSY</v>
      </c>
      <c r="S65" s="7" t="str">
        <f>VLOOKUP($B65,Feuil2!$A:$U,18,FALSE)</f>
        <v>,bounceOnAdd: true, bounceOnAddOptions: {duration: 500, height: 100},bounceOnAddCallback: function() {console.log(*done*)}});</v>
      </c>
      <c r="T65" t="s">
        <v>2382</v>
      </c>
      <c r="U65" t="s">
        <v>2390</v>
      </c>
      <c r="V65" t="s">
        <v>2262</v>
      </c>
      <c r="W65" t="str">
        <f t="shared" si="2"/>
        <v>var LP_0520032Crang69=L.marker([48.5056557,4.941298],{icon:icon_LP,bounceOnAdd: true, bounceOnAddOptions: {duration: 500, height: 100},bounceOnAddCallback: function() {console.log(*done*)}});LP_0520032Crang69.bindPopup('&lt;p align=center&gt; &lt;font size=2&gt;&lt;b&gt;&lt;u&gt;LP EMILE BAUDOT&lt;/b&gt;&lt;/u&gt;&lt;br&gt;&lt;br&gt;&lt;font size=1&gt;77 RUE DE LA MADELEINE&lt;br&gt;52130&lt;b&gt; WASSY&lt;/b&gt;&lt;br&gt;03.25.06.20.17&lt;br&gt;&lt;font size=2&gt;&lt;b&gt;&lt;u&gt;&lt;/p&gt;Parcours&lt;/u&gt;&lt;/b&gt; : CITOYEN&lt;br&gt;&lt;br&gt;&lt;b&gt;&lt;u&gt;Action&lt;/u&gt;&lt;/b&gt; : Page Facebook&lt;br&gt;&lt;br&gt;&lt;b&gt;&lt;u&gt;Référent&lt;/u&gt;&lt;/b&gt; : M. ROZE&lt;p align=center&gt;&lt;br&gt;&lt;INPUT TYPE=*button* VALUE=*envoyer un message électronique* *style=width:215px* onClick=*parent.location=\'mailto:ce.0520032C@ac-reims.fr\'*&gt;&lt;br&gt;&lt;br&gt;&lt;a href=0 target=_blank &gt;Pour en savoir plus&lt;/a&gt;');</v>
      </c>
      <c r="X65" t="str">
        <f t="shared" si="3"/>
        <v>*&lt;b&gt;Page Facebook*:LP_0520032Crang69,</v>
      </c>
    </row>
    <row r="66" spans="1:24" x14ac:dyDescent="0.25">
      <c r="A66">
        <v>71</v>
      </c>
      <c r="B66" t="s">
        <v>86</v>
      </c>
      <c r="C66" t="str">
        <f>VLOOKUP($B66,Feuil2!$A:$U,2,FALSE)</f>
        <v>008</v>
      </c>
      <c r="D66" t="str">
        <f>VLOOKUP($B66,Feuil2!$A:$U,3,FALSE)</f>
        <v>BAZEILLES</v>
      </c>
      <c r="E66" t="str">
        <f>VLOOKUP($B66,Feuil2!$A:$U,4,FALSE)</f>
        <v>08053</v>
      </c>
      <c r="F66" t="str">
        <f>VLOOKUP($B66,Feuil2!$A:$U,5,FALSE)</f>
        <v>LPO</v>
      </c>
      <c r="G66" t="str">
        <f>VLOOKUP($B66,Feuil2!$A:$U,6,FALSE)</f>
        <v>BAZEILLES</v>
      </c>
      <c r="H66" t="str">
        <f>VLOOKUP($B66,Feuil2!$A:$U,7,FALSE)</f>
        <v>LPO BAZEILLES</v>
      </c>
      <c r="I66" t="str">
        <f>VLOOKUP($B66,Feuil2!$A:$U,8,FALSE)</f>
        <v>CHARLEV.-S</v>
      </c>
      <c r="J66" t="str">
        <f>VLOOKUP($B66,Feuil2!$A:$U,9,FALSE)</f>
        <v>DOUZY</v>
      </c>
      <c r="K66" t="str">
        <f>VLOOKUP($B66,Feuil2!$A:$U,10,FALSE)</f>
        <v>03.24.27.43.00</v>
      </c>
      <c r="L66" t="str">
        <f>VLOOKUP($B66,Feuil2!$A:$U,11,FALSE)</f>
        <v>www.lycee-bazeilles.com/fr/</v>
      </c>
      <c r="M66" t="str">
        <f>VLOOKUP($B66,Feuil2!$A:$U,12,FALSE)</f>
        <v>49.6794841</v>
      </c>
      <c r="N66" t="str">
        <f>VLOOKUP($B66,Feuil2!$A:$U,13,FALSE)</f>
        <v>4.9822122</v>
      </c>
      <c r="O66" t="str">
        <f>VLOOKUP($B66,Feuil2!$A:$U,14,FALSE)</f>
        <v>ce.0081047V@ac-reims.fr</v>
      </c>
      <c r="P66" t="str">
        <f>VLOOKUP($B66,Feuil2!$A:$U,15,FALSE)</f>
        <v>PARC DU CHATEAU DE MONTVILLERS</v>
      </c>
      <c r="Q66" t="str">
        <f>VLOOKUP($B66,Feuil2!$A:$U,16,FALSE)</f>
        <v>08206</v>
      </c>
      <c r="R66" t="str">
        <f>VLOOKUP($B66,Feuil2!$A:$U,17,FALSE)</f>
        <v>SEDAN CEDEX</v>
      </c>
      <c r="S66" s="7" t="str">
        <f>VLOOKUP($B66,Feuil2!$A:$U,18,FALSE)</f>
        <v>,bounceOnAdd: true, bounceOnAddOptions: {duration: 500, height: 100},bounceOnAddCallback: function() {console.log(*done*)}});</v>
      </c>
      <c r="T66" t="s">
        <v>2313</v>
      </c>
      <c r="U66" t="s">
        <v>2426</v>
      </c>
      <c r="V66" t="s">
        <v>2262</v>
      </c>
      <c r="W66" t="str">
        <f t="shared" ref="W66:W96" si="4">"var "&amp;F66&amp;"_"&amp;B66&amp;"rang"&amp;A66&amp;"=L.marker(["&amp;M66&amp;","&amp;N66&amp;"],{icon:icon_"&amp;F66&amp;S66&amp;F66&amp;"_"&amp;B66&amp;"rang"&amp;A66&amp;".bindPopup('&lt;p align=center&gt; &lt;font size=2&gt;&lt;b&gt;&lt;u&gt;"&amp;H66&amp;"&lt;/b&gt;&lt;/u&gt;&lt;br&gt;&lt;br&gt;&lt;font size=1&gt;"&amp;P66&amp;"&lt;br&gt;"&amp;Q66&amp;"&lt;b&gt; "&amp;R66&amp;"&lt;/b&gt;&lt;br&gt;"&amp;K66&amp;"&lt;br&gt;&lt;font size=2&gt;&lt;b&gt;&lt;u&gt;&lt;/p&gt;Parcours&lt;/u&gt;&lt;/b&gt; : "&amp; V66&amp;"&lt;br&gt;&lt;br&gt;&lt;b&gt;&lt;u&gt;Action&lt;/u&gt;&lt;/b&gt; : "&amp; U66&amp;"&lt;br&gt;&lt;br&gt;&lt;b&gt;&lt;u&gt;Référent&lt;/u&gt;&lt;/b&gt; : "&amp;T66&amp;"&lt;p align=center&gt;&lt;br&gt;&lt;INPUT TYPE=*button* VALUE=*envoyer un message électronique* *style=width:215px* onClick=*parent.location=\'mailto:"&amp;O66&amp;"\'*&gt;"&amp;"&lt;br&gt;&lt;br&gt;&lt;a href="&amp;L66&amp;" target=_blank &gt;Pour en savoir plus&lt;/a&gt;');"</f>
        <v>var LPO_0081047Vrang71=L.marker([49.6794841,4.9822122],{icon:icon_LPO,bounceOnAdd: true, bounceOnAddOptions: {duration: 500, height: 100},bounceOnAddCallback: function() {console.log(*done*)}});LPO_0081047Vrang71.bindPopup('&lt;p align=center&gt; &lt;font size=2&gt;&lt;b&gt;&lt;u&gt;LPO BAZEILLES&lt;/b&gt;&lt;/u&gt;&lt;br&gt;&lt;br&gt;&lt;font size=1&gt;PARC DU CHATEAU DE MONTVILLERS&lt;br&gt;08206&lt;b&gt; SEDAN CEDEX&lt;/b&gt;&lt;br&gt;03.24.27.43.00&lt;br&gt;&lt;font size=2&gt;&lt;b&gt;&lt;u&gt;&lt;/p&gt;Parcours&lt;/u&gt;&lt;/b&gt; : CITOYEN&lt;br&gt;&lt;br&gt;&lt;b&gt;&lt;u&gt;Action&lt;/u&gt;&lt;/b&gt; : Prévention du harcélement: \'c\'est décidé, j\'en parle\'&lt;br&gt;&lt;br&gt;&lt;b&gt;&lt;u&gt;Référent&lt;/u&gt;&lt;/b&gt; : Mme BAROUX &lt;p align=center&gt;&lt;br&gt;&lt;INPUT TYPE=*button* VALUE=*envoyer un message électronique* *style=width:215px* onClick=*parent.location=\'mailto:ce.0081047V@ac-reims.fr\'*&gt;&lt;br&gt;&lt;br&gt;&lt;a href=www.lycee-bazeilles.com/fr/ target=_blank &gt;Pour en savoir plus&lt;/a&gt;');</v>
      </c>
      <c r="X66" t="str">
        <f t="shared" ref="X66:X96" si="5">"*&lt;b&gt;"&amp;U66&amp;"*:"&amp;F66&amp;"_"&amp;B66&amp;"rang"&amp;A66&amp;","</f>
        <v>*&lt;b&gt;Prévention du harcélement: \'c\'est décidé, j\'en parle\'*:LPO_0081047Vrang71,</v>
      </c>
    </row>
    <row r="67" spans="1:24" x14ac:dyDescent="0.25">
      <c r="A67">
        <v>72</v>
      </c>
      <c r="B67" t="s">
        <v>150</v>
      </c>
      <c r="C67" t="str">
        <f>VLOOKUP($B67,Feuil2!$A:$U,2,FALSE)</f>
        <v>008</v>
      </c>
      <c r="D67" t="str">
        <f>VLOOKUP($B67,Feuil2!$A:$U,3,FALSE)</f>
        <v>SEDAN</v>
      </c>
      <c r="E67" t="str">
        <f>VLOOKUP($B67,Feuil2!$A:$U,4,FALSE)</f>
        <v>08409</v>
      </c>
      <c r="F67" t="str">
        <f>VLOOKUP($B67,Feuil2!$A:$U,5,FALSE)</f>
        <v>LP</v>
      </c>
      <c r="G67" t="str">
        <f>VLOOKUP($B67,Feuil2!$A:$U,6,FALSE)</f>
        <v>LE CHATEAU</v>
      </c>
      <c r="H67" t="str">
        <f>VLOOKUP($B67,Feuil2!$A:$U,7,FALSE)</f>
        <v>LP LE CHATEAU</v>
      </c>
      <c r="I67" t="str">
        <f>VLOOKUP($B67,Feuil2!$A:$U,8,FALSE)</f>
        <v>CHARLEV.-S</v>
      </c>
      <c r="J67" t="str">
        <f>VLOOKUP($B67,Feuil2!$A:$U,9,FALSE)</f>
        <v>SEDAN</v>
      </c>
      <c r="K67" t="str">
        <f>VLOOKUP($B67,Feuil2!$A:$U,10,FALSE)</f>
        <v>03.24.29.41.22</v>
      </c>
      <c r="L67" t="str">
        <f>VLOOKUP($B67,Feuil2!$A:$U,11,FALSE)</f>
        <v>http://sepia.ac-reims.jr/lp-du-chateau/-joomla-/</v>
      </c>
      <c r="M67" t="str">
        <f>VLOOKUP($B67,Feuil2!$A:$U,12,FALSE)</f>
        <v>49.7030608</v>
      </c>
      <c r="N67" t="str">
        <f>VLOOKUP($B67,Feuil2!$A:$U,13,FALSE)</f>
        <v>4.9469312</v>
      </c>
      <c r="O67" t="str">
        <f>VLOOKUP($B67,Feuil2!$A:$U,14,FALSE)</f>
        <v>ce.0080048J@ac-reims.fr</v>
      </c>
      <c r="P67" t="str">
        <f>VLOOKUP($B67,Feuil2!$A:$U,15,FALSE)</f>
        <v>1 PLACE DU CHATEAU</v>
      </c>
      <c r="Q67" t="str">
        <f>VLOOKUP($B67,Feuil2!$A:$U,16,FALSE)</f>
        <v>08208</v>
      </c>
      <c r="R67" t="str">
        <f>VLOOKUP($B67,Feuil2!$A:$U,17,FALSE)</f>
        <v>SEDAN CEDEX</v>
      </c>
      <c r="S67" s="7" t="str">
        <f>VLOOKUP($B67,Feuil2!$A:$U,18,FALSE)</f>
        <v>,bounceOnAdd: true, bounceOnAddOptions: {duration: 500, height: 100},bounceOnAddCallback: function() {console.log(*done*)}});</v>
      </c>
      <c r="T67" t="s">
        <v>2300</v>
      </c>
      <c r="U67" t="s">
        <v>2425</v>
      </c>
      <c r="V67" t="s">
        <v>2262</v>
      </c>
      <c r="W67" t="str">
        <f t="shared" si="4"/>
        <v>var LP_0080048Jrang72=L.marker([49.7030608,4.9469312],{icon:icon_LP,bounceOnAdd: true, bounceOnAddOptions: {duration: 500, height: 100},bounceOnAddCallback: function() {console.log(*done*)}});LP_0080048Jrang72.bindPopup('&lt;p align=center&gt; &lt;font size=2&gt;&lt;b&gt;&lt;u&gt;LP LE CHATEAU&lt;/b&gt;&lt;/u&gt;&lt;br&gt;&lt;br&gt;&lt;font size=1&gt;1 PLACE DU CHATEAU&lt;br&gt;08208&lt;b&gt; SEDAN CEDEX&lt;/b&gt;&lt;br&gt;03.24.29.41.22&lt;br&gt;&lt;font size=2&gt;&lt;b&gt;&lt;u&gt;&lt;/p&gt;Parcours&lt;/u&gt;&lt;/b&gt; : CITOYEN&lt;br&gt;&lt;br&gt;&lt;b&gt;&lt;u&gt;Action&lt;/u&gt;&lt;/b&gt; : Prévention du harcélement:\'c\'est décidé, j\'en parle\'&lt;br&gt;&lt;br&gt;&lt;b&gt;&lt;u&gt;Référent&lt;/u&gt;&lt;/b&gt; : Mmes NICOLAS et PONCELET-AKHDAR&lt;p align=center&gt;&lt;br&gt;&lt;INPUT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</v>
      </c>
      <c r="X67" t="str">
        <f t="shared" si="5"/>
        <v>*&lt;b&gt;Prévention du harcélement:\'c\'est décidé, j\'en parle\'*:LP_0080048Jrang72,</v>
      </c>
    </row>
    <row r="68" spans="1:24" x14ac:dyDescent="0.25">
      <c r="A68">
        <v>73</v>
      </c>
      <c r="B68" t="s">
        <v>309</v>
      </c>
      <c r="C68" t="str">
        <f>VLOOKUP($B68,Feuil2!$A:$U,2,FALSE)</f>
        <v>051</v>
      </c>
      <c r="D68" t="str">
        <f>VLOOKUP($B68,Feuil2!$A:$U,3,FALSE)</f>
        <v>REIMS</v>
      </c>
      <c r="E68" t="str">
        <f>VLOOKUP($B68,Feuil2!$A:$U,4,FALSE)</f>
        <v>51454</v>
      </c>
      <c r="F68" t="str">
        <f>VLOOKUP($B68,Feuil2!$A:$U,5,FALSE)</f>
        <v>LG</v>
      </c>
      <c r="G68" t="str">
        <f>VLOOKUP($B68,Feuil2!$A:$U,6,FALSE)</f>
        <v>GEORGES CLEMENCEAU</v>
      </c>
      <c r="H68" t="str">
        <f>VLOOKUP($B68,Feuil2!$A:$U,7,FALSE)</f>
        <v>LG GEORGES CLEMENCEAU</v>
      </c>
      <c r="I68" t="str">
        <f>VLOOKUP($B68,Feuil2!$A:$U,8,FALSE)</f>
        <v>REIMS</v>
      </c>
      <c r="J68" t="str">
        <f>VLOOKUP($B68,Feuil2!$A:$U,9,FALSE)</f>
        <v>REIMS</v>
      </c>
      <c r="K68" t="str">
        <f>VLOOKUP($B68,Feuil2!$A:$U,10,FALSE)</f>
        <v>03.26.85.00.64</v>
      </c>
      <c r="L68" t="str">
        <f>VLOOKUP($B68,Feuil2!$A:$U,11,FALSE)</f>
        <v>www.lycee-clemenceau-reims.fr</v>
      </c>
      <c r="M68" t="str">
        <f>VLOOKUP($B68,Feuil2!$A:$U,12,FALSE)</f>
        <v>49.2507343</v>
      </c>
      <c r="N68" t="str">
        <f>VLOOKUP($B68,Feuil2!$A:$U,13,FALSE)</f>
        <v>4.046329</v>
      </c>
      <c r="O68" t="str">
        <f>VLOOKUP($B68,Feuil2!$A:$U,14,FALSE)</f>
        <v>ce.0510031G@ac-reims.fr</v>
      </c>
      <c r="P68" t="str">
        <f>VLOOKUP($B68,Feuil2!$A:$U,15,FALSE)</f>
        <v>46 AVENUE GEORGES CLEMENCEAU</v>
      </c>
      <c r="Q68" t="str">
        <f>VLOOKUP($B68,Feuil2!$A:$U,16,FALSE)</f>
        <v>51682</v>
      </c>
      <c r="R68" t="str">
        <f>VLOOKUP($B68,Feuil2!$A:$U,17,FALSE)</f>
        <v>REIMS CEDEX 2</v>
      </c>
      <c r="S68" s="7" t="str">
        <f>VLOOKUP($B68,Feuil2!$A:$U,18,FALSE)</f>
        <v>,bounceOnAdd: true, bounceOnAddOptions: {duration: 500, height: 100},bounceOnAddCallback: function() {console.log(*done*)}});</v>
      </c>
      <c r="T68" t="s">
        <v>2343</v>
      </c>
      <c r="U68" t="s">
        <v>2345</v>
      </c>
      <c r="V68" t="s">
        <v>2262</v>
      </c>
      <c r="W68" t="str">
        <f t="shared" si="4"/>
        <v>var LG_0510031Grang73=L.marker([49.2507343,4.046329],{icon:icon_LG,bounceOnAdd: true, bounceOnAddOptions: {duration: 500, height: 100},bounceOnAddCallback: function() {console.log(*done*)}});LG_0510031Grang73.bindPopup('&lt;p align=center&gt; &lt;font size=2&gt;&lt;b&gt;&lt;u&gt;LG GEORGES CLEMENCEAU&lt;/b&gt;&lt;/u&gt;&lt;br&gt;&lt;br&gt;&lt;font size=1&gt;46 AVENUE GEORGES CLEMENCEAU&lt;br&gt;51682&lt;b&gt; REIMS CEDEX 2&lt;/b&gt;&lt;br&gt;03.26.85.00.64&lt;br&gt;&lt;font size=2&gt;&lt;b&gt;&lt;u&gt;&lt;/p&gt;Parcours&lt;/u&gt;&lt;/b&gt; : CITOYEN&lt;br&gt;&lt;br&gt;&lt;b&gt;&lt;u&gt;Action&lt;/u&gt;&lt;/b&gt; : Prévention sécurité routière &lt;br&gt;&lt;br&gt;&lt;b&gt;&lt;u&gt;Référent&lt;/u&gt;&lt;/b&gt; : Mme FINANCE&lt;p align=center&gt;&lt;br&gt;&lt;INPUT TYPE=*button* VALUE=*envoyer un message électronique* *style=width:215px* onClick=*parent.location=\'mailto:ce.0510031G@ac-reims.fr\'*&gt;&lt;br&gt;&lt;br&gt;&lt;a href=www.lycee-clemenceau-reims.fr target=_blank &gt;Pour en savoir plus&lt;/a&gt;');</v>
      </c>
      <c r="X68" t="str">
        <f t="shared" si="5"/>
        <v>*&lt;b&gt;Prévention sécurité routière *:LG_0510031Grang73,</v>
      </c>
    </row>
    <row r="69" spans="1:24" x14ac:dyDescent="0.25">
      <c r="A69">
        <v>74</v>
      </c>
      <c r="B69" t="s">
        <v>150</v>
      </c>
      <c r="C69" t="str">
        <f>VLOOKUP($B69,Feuil2!$A:$U,2,FALSE)</f>
        <v>008</v>
      </c>
      <c r="D69" t="str">
        <f>VLOOKUP($B69,Feuil2!$A:$U,3,FALSE)</f>
        <v>SEDAN</v>
      </c>
      <c r="E69" t="str">
        <f>VLOOKUP($B69,Feuil2!$A:$U,4,FALSE)</f>
        <v>08409</v>
      </c>
      <c r="F69" t="str">
        <f>VLOOKUP($B69,Feuil2!$A:$U,5,FALSE)</f>
        <v>LP</v>
      </c>
      <c r="G69" t="str">
        <f>VLOOKUP($B69,Feuil2!$A:$U,6,FALSE)</f>
        <v>LE CHATEAU</v>
      </c>
      <c r="H69" t="str">
        <f>VLOOKUP($B69,Feuil2!$A:$U,7,FALSE)</f>
        <v>LP LE CHATEAU</v>
      </c>
      <c r="I69" t="str">
        <f>VLOOKUP($B69,Feuil2!$A:$U,8,FALSE)</f>
        <v>CHARLEV.-S</v>
      </c>
      <c r="J69" t="str">
        <f>VLOOKUP($B69,Feuil2!$A:$U,9,FALSE)</f>
        <v>SEDAN</v>
      </c>
      <c r="K69" t="str">
        <f>VLOOKUP($B69,Feuil2!$A:$U,10,FALSE)</f>
        <v>03.24.29.41.22</v>
      </c>
      <c r="L69" t="str">
        <f>VLOOKUP($B69,Feuil2!$A:$U,11,FALSE)</f>
        <v>http://sepia.ac-reims.jr/lp-du-chateau/-joomla-/</v>
      </c>
      <c r="M69" t="str">
        <f>VLOOKUP($B69,Feuil2!$A:$U,12,FALSE)</f>
        <v>49.7030608</v>
      </c>
      <c r="N69" t="str">
        <f>VLOOKUP($B69,Feuil2!$A:$U,13,FALSE)</f>
        <v>4.9469312</v>
      </c>
      <c r="O69" t="str">
        <f>VLOOKUP($B69,Feuil2!$A:$U,14,FALSE)</f>
        <v>ce.0080048J@ac-reims.fr</v>
      </c>
      <c r="P69" t="str">
        <f>VLOOKUP($B69,Feuil2!$A:$U,15,FALSE)</f>
        <v>1 PLACE DU CHATEAU</v>
      </c>
      <c r="Q69" t="str">
        <f>VLOOKUP($B69,Feuil2!$A:$U,16,FALSE)</f>
        <v>08208</v>
      </c>
      <c r="R69" t="str">
        <f>VLOOKUP($B69,Feuil2!$A:$U,17,FALSE)</f>
        <v>SEDAN CEDEX</v>
      </c>
      <c r="S69" s="7" t="str">
        <f>VLOOKUP($B69,Feuil2!$A:$U,18,FALSE)</f>
        <v>,bounceOnAdd: true, bounceOnAddOptions: {duration: 500, height: 100},bounceOnAddCallback: function() {console.log(*done*)}});</v>
      </c>
      <c r="T69" t="s">
        <v>2300</v>
      </c>
      <c r="U69" t="s">
        <v>2301</v>
      </c>
      <c r="V69" t="s">
        <v>2262</v>
      </c>
      <c r="W69" t="str">
        <f t="shared" si="4"/>
        <v>var LP_0080048Jrang74=L.marker([49.7030608,4.9469312],{icon:icon_LP,bounceOnAdd: true, bounceOnAddOptions: {duration: 500, height: 100},bounceOnAddCallback: function() {console.log(*done*)}});LP_0080048Jrang74.bindPopup('&lt;p align=center&gt; &lt;font size=2&gt;&lt;b&gt;&lt;u&gt;LP LE CHATEAU&lt;/b&gt;&lt;/u&gt;&lt;br&gt;&lt;br&gt;&lt;font size=1&gt;1 PLACE DU CHATEAU&lt;br&gt;08208&lt;b&gt; SEDAN CEDEX&lt;/b&gt;&lt;br&gt;03.24.29.41.22&lt;br&gt;&lt;font size=2&gt;&lt;b&gt;&lt;u&gt;&lt;/p&gt;Parcours&lt;/u&gt;&lt;/b&gt; : CITOYEN&lt;br&gt;&lt;br&gt;&lt;b&gt;&lt;u&gt;Action&lt;/u&gt;&lt;/b&gt; : Projet KREEMAX: Ambassedeurs ECO-LYCEE&lt;br&gt;&lt;br&gt;&lt;b&gt;&lt;u&gt;Référent&lt;/u&gt;&lt;/b&gt; : Mmes NICOLAS et PONCELET-AKHDAR&lt;p align=center&gt;&lt;br&gt;&lt;INPUT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</v>
      </c>
      <c r="X69" t="str">
        <f t="shared" si="5"/>
        <v>*&lt;b&gt;Projet KREEMAX: Ambassedeurs ECO-LYCEE*:LP_0080048Jrang74,</v>
      </c>
    </row>
    <row r="70" spans="1:24" x14ac:dyDescent="0.25">
      <c r="A70">
        <v>75</v>
      </c>
      <c r="B70" t="s">
        <v>93</v>
      </c>
      <c r="C70" t="str">
        <f>VLOOKUP($B70,Feuil2!$A:$U,2,FALSE)</f>
        <v>008</v>
      </c>
      <c r="D70" t="str">
        <f>VLOOKUP($B70,Feuil2!$A:$U,3,FALSE)</f>
        <v>CHARLEVILLE-MEZIERES</v>
      </c>
      <c r="E70" t="str">
        <f>VLOOKUP($B70,Feuil2!$A:$U,4,FALSE)</f>
        <v>08105</v>
      </c>
      <c r="F70" t="str">
        <f>VLOOKUP($B70,Feuil2!$A:$U,5,FALSE)</f>
        <v>LG</v>
      </c>
      <c r="G70" t="str">
        <f>VLOOKUP($B70,Feuil2!$A:$U,6,FALSE)</f>
        <v>CHANZY</v>
      </c>
      <c r="H70" t="str">
        <f>VLOOKUP($B70,Feuil2!$A:$U,7,FALSE)</f>
        <v>LG CHANZY</v>
      </c>
      <c r="I70" t="str">
        <f>VLOOKUP($B70,Feuil2!$A:$U,8,FALSE)</f>
        <v>CHARLEV.-S</v>
      </c>
      <c r="J70" t="str">
        <f>VLOOKUP($B70,Feuil2!$A:$U,9,FALSE)</f>
        <v>CHARLEVILLE-MEZIERES</v>
      </c>
      <c r="K70" t="str">
        <f>VLOOKUP($B70,Feuil2!$A:$U,10,FALSE)</f>
        <v>03.24.33.21.65</v>
      </c>
      <c r="L70" t="str">
        <f>VLOOKUP($B70,Feuil2!$A:$U,11,FALSE)</f>
        <v>www.chanzy.net</v>
      </c>
      <c r="M70" t="str">
        <f>VLOOKUP($B70,Feuil2!$A:$U,12,FALSE)</f>
        <v>49.7729701</v>
      </c>
      <c r="N70" t="str">
        <f>VLOOKUP($B70,Feuil2!$A:$U,13,FALSE)</f>
        <v>4.7296236</v>
      </c>
      <c r="O70" t="str">
        <f>VLOOKUP($B70,Feuil2!$A:$U,14,FALSE)</f>
        <v>ce.0080006N@ac-reims.fr</v>
      </c>
      <c r="P70" t="str">
        <f>VLOOKUP($B70,Feuil2!$A:$U,15,FALSE)</f>
        <v>13 RUE DELVINCOURT</v>
      </c>
      <c r="Q70" t="str">
        <f>VLOOKUP($B70,Feuil2!$A:$U,16,FALSE)</f>
        <v>08000</v>
      </c>
      <c r="R70" t="str">
        <f>VLOOKUP($B70,Feuil2!$A:$U,17,FALSE)</f>
        <v>CHARLEVILLE MEZIERES</v>
      </c>
      <c r="S70" s="7" t="str">
        <f>VLOOKUP($B70,Feuil2!$A:$U,18,FALSE)</f>
        <v>,bounceOnAdd: true, bounceOnAddOptions: {duration: 500, height: 100},bounceOnAddCallback: function() {console.log(*done*)}});</v>
      </c>
      <c r="T70" t="s">
        <v>2265</v>
      </c>
      <c r="U70" t="s">
        <v>2266</v>
      </c>
      <c r="V70" t="s">
        <v>2262</v>
      </c>
      <c r="W70" t="str">
        <f t="shared" si="4"/>
        <v>var LG_0080006Nrang75=L.marker([49.7729701,4.7296236],{icon:icon_LG,bounceOnAdd: true, bounceOnAddOptions: {duration: 500, height: 100},bounceOnAddCallback: function() {console.log(*done*)}});LG_0080006Nrang75.bindPopup('&lt;p align=center&gt; &lt;font size=2&gt;&lt;b&gt;&lt;u&gt;LG CHANZY&lt;/b&gt;&lt;/u&gt;&lt;br&gt;&lt;br&gt;&lt;font size=1&gt;13 RUE DELVINCOURT&lt;br&gt;08000&lt;b&gt; CHARLEVILLE MEZIERES&lt;/b&gt;&lt;br&gt;03.24.33.21.65&lt;br&gt;&lt;font size=2&gt;&lt;b&gt;&lt;u&gt;&lt;/p&gt;Parcours&lt;/u&gt;&lt;/b&gt; : CITOYEN&lt;br&gt;&lt;br&gt;&lt;b&gt;&lt;u&gt;Action&lt;/u&gt;&lt;/b&gt; : Promotion du climat scolaire&lt;br&gt;&lt;br&gt;&lt;b&gt;&lt;u&gt;Référent&lt;/u&gt;&lt;/b&gt; : Mme ZAWADA et M. PRUNIER&lt;p align=center&gt;&lt;br&gt;&lt;INPUT TYPE=*button* VALUE=*envoyer un message électronique* *style=width:215px* onClick=*parent.location=\'mailto:ce.0080006N@ac-reims.fr\'*&gt;&lt;br&gt;&lt;br&gt;&lt;a href=www.chanzy.net target=_blank &gt;Pour en savoir plus&lt;/a&gt;');</v>
      </c>
      <c r="X70" t="str">
        <f t="shared" si="5"/>
        <v>*&lt;b&gt;Promotion du climat scolaire*:LG_0080006Nrang75,</v>
      </c>
    </row>
    <row r="71" spans="1:24" x14ac:dyDescent="0.25">
      <c r="A71">
        <v>76</v>
      </c>
      <c r="B71" t="s">
        <v>130</v>
      </c>
      <c r="C71" t="str">
        <f>VLOOKUP($B71,Feuil2!$A:$U,2,FALSE)</f>
        <v>008</v>
      </c>
      <c r="D71" t="str">
        <f>VLOOKUP($B71,Feuil2!$A:$U,3,FALSE)</f>
        <v>NOUZONVILLE</v>
      </c>
      <c r="E71" t="str">
        <f>VLOOKUP($B71,Feuil2!$A:$U,4,FALSE)</f>
        <v>08328</v>
      </c>
      <c r="F71" t="str">
        <f>VLOOKUP($B71,Feuil2!$A:$U,5,FALSE)</f>
        <v>CLG</v>
      </c>
      <c r="G71" t="str">
        <f>VLOOKUP($B71,Feuil2!$A:$U,6,FALSE)</f>
        <v>JEAN ROGISSART</v>
      </c>
      <c r="H71" t="str">
        <f>VLOOKUP($B71,Feuil2!$A:$U,7,FALSE)</f>
        <v>CLG JEAN ROGISSART</v>
      </c>
      <c r="I71" t="str">
        <f>VLOOKUP($B71,Feuil2!$A:$U,8,FALSE)</f>
        <v>CHARLEV.-S</v>
      </c>
      <c r="J71" t="str">
        <f>VLOOKUP($B71,Feuil2!$A:$U,9,FALSE)</f>
        <v>NOUZONVILLE</v>
      </c>
      <c r="K71" t="str">
        <f>VLOOKUP($B71,Feuil2!$A:$U,10,FALSE)</f>
        <v>03.24.53.81.00</v>
      </c>
      <c r="L71" t="str">
        <f>VLOOKUP($B71,Feuil2!$A:$U,11,FALSE)</f>
        <v>http://sepia.ac-reims.fr/clg-nouzonville/-spip-/</v>
      </c>
      <c r="M71" t="str">
        <f>VLOOKUP($B71,Feuil2!$A:$U,12,FALSE)</f>
        <v>49.8178279</v>
      </c>
      <c r="N71" t="str">
        <f>VLOOKUP($B71,Feuil2!$A:$U,13,FALSE)</f>
        <v>4.74591</v>
      </c>
      <c r="O71" t="str">
        <f>VLOOKUP($B71,Feuil2!$A:$U,14,FALSE)</f>
        <v>ce.0080036W@ac-reims.fr</v>
      </c>
      <c r="P71" t="str">
        <f>VLOOKUP($B71,Feuil2!$A:$U,15,FALSE)</f>
        <v>9 RUE BARA</v>
      </c>
      <c r="Q71" t="str">
        <f>VLOOKUP($B71,Feuil2!$A:$U,16,FALSE)</f>
        <v>08700</v>
      </c>
      <c r="R71" t="str">
        <f>VLOOKUP($B71,Feuil2!$A:$U,17,FALSE)</f>
        <v>NOUZONVILLE</v>
      </c>
      <c r="S71" s="7" t="str">
        <f>VLOOKUP($B71,Feuil2!$A:$U,18,FALSE)</f>
        <v>,bounceOnAdd: true, bounceOnAddOptions: {duration: 500, height: 100},bounceOnAddCallback: function() {console.log(*done*)}});</v>
      </c>
      <c r="T71" t="s">
        <v>2282</v>
      </c>
      <c r="U71" t="s">
        <v>2284</v>
      </c>
      <c r="V71" t="s">
        <v>2274</v>
      </c>
      <c r="W71" t="str">
        <f t="shared" si="4"/>
        <v>var CLG_0080036Wrang76=L.marker([49.8178279,4.74591],{icon:icon_CLG,bounceOnAdd: true, bounceOnAddOptions: {duration: 500, height: 100},bounceOnAddCallback: function() {console.log(*done*)}});CLG_0080036Wrang76.bindPopup('&lt;p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CITOYEN &lt;br&gt;&lt;br&gt;&lt;b&gt;&lt;u&gt;Action&lt;/u&gt;&lt;/b&gt; : Racisme et anti-sémitisme&lt;br&gt;&lt;br&gt;&lt;b&gt;&lt;u&gt;Référent&lt;/u&gt;&lt;/b&gt; : Mme BOUILLOT&lt;p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71" t="str">
        <f t="shared" si="5"/>
        <v>*&lt;b&gt;Racisme et anti-sémitisme*:CLG_0080036Wrang76,</v>
      </c>
    </row>
    <row r="72" spans="1:24" x14ac:dyDescent="0.25">
      <c r="A72">
        <v>77</v>
      </c>
      <c r="B72" t="s">
        <v>102</v>
      </c>
      <c r="C72" t="str">
        <f>VLOOKUP($B72,Feuil2!$A:$U,2,FALSE)</f>
        <v>008</v>
      </c>
      <c r="D72" t="str">
        <f>VLOOKUP($B72,Feuil2!$A:$U,3,FALSE)</f>
        <v>CHARLEVILLE-MEZIERES</v>
      </c>
      <c r="E72" t="str">
        <f>VLOOKUP($B72,Feuil2!$A:$U,4,FALSE)</f>
        <v>08105</v>
      </c>
      <c r="F72" t="str">
        <f>VLOOKUP($B72,Feuil2!$A:$U,5,FALSE)</f>
        <v>CLG</v>
      </c>
      <c r="G72" t="str">
        <f>VLOOKUP($B72,Feuil2!$A:$U,6,FALSE)</f>
        <v>FRED SCAMARONI</v>
      </c>
      <c r="H72" t="str">
        <f>VLOOKUP($B72,Feuil2!$A:$U,7,FALSE)</f>
        <v>CLG FRED SCAMARONI</v>
      </c>
      <c r="I72" t="str">
        <f>VLOOKUP($B72,Feuil2!$A:$U,8,FALSE)</f>
        <v>CHARLEV.-S</v>
      </c>
      <c r="J72" t="str">
        <f>VLOOKUP($B72,Feuil2!$A:$U,9,FALSE)</f>
        <v>CHARLEVILLE-MEZIERES</v>
      </c>
      <c r="K72" t="str">
        <f>VLOOKUP($B72,Feuil2!$A:$U,10,FALSE)</f>
        <v>03.24.33.91.00</v>
      </c>
      <c r="L72" t="str">
        <f>VLOOKUP($B72,Feuil2!$A:$U,11,FALSE)</f>
        <v>http://www.clg-scamaroni.ac-reims.fr/</v>
      </c>
      <c r="M72" t="str">
        <f>VLOOKUP($B72,Feuil2!$A:$U,12,FALSE)</f>
        <v>49.7662969</v>
      </c>
      <c r="N72" t="str">
        <f>VLOOKUP($B72,Feuil2!$A:$U,13,FALSE)</f>
        <v>4.6934313</v>
      </c>
      <c r="O72" t="str">
        <f>VLOOKUP($B72,Feuil2!$A:$U,14,FALSE)</f>
        <v>ce.0080079T@ac-reims.fr</v>
      </c>
      <c r="P72" t="str">
        <f>VLOOKUP($B72,Feuil2!$A:$U,15,FALSE)</f>
        <v>3 RUE FRED SCAMARONI</v>
      </c>
      <c r="Q72" t="str">
        <f>VLOOKUP($B72,Feuil2!$A:$U,16,FALSE)</f>
        <v>08011</v>
      </c>
      <c r="R72" t="str">
        <f>VLOOKUP($B72,Feuil2!$A:$U,17,FALSE)</f>
        <v>CHARLEVILLE MEZIERES CEDEX</v>
      </c>
      <c r="S72" s="7" t="str">
        <f>VLOOKUP($B72,Feuil2!$A:$U,18,FALSE)</f>
        <v>,bounceOnAdd: true, bounceOnAddOptions: {duration: 500, height: 100},bounceOnAddCallback: function() {console.log(*done*)}});</v>
      </c>
      <c r="T72" t="s">
        <v>2305</v>
      </c>
      <c r="U72" t="s">
        <v>2306</v>
      </c>
      <c r="V72" t="s">
        <v>2274</v>
      </c>
      <c r="W72" t="str">
        <f t="shared" si="4"/>
        <v>var CLG_0080079Trang77=L.marker([49.7662969,4.6934313],{icon:icon_CLG,bounceOnAdd: true, bounceOnAddOptions: {duration: 500, height: 100},bounceOnAddCallback: function() {console.log(*done*)}});CLG_0080079Trang77.bindPopup('&lt;p align=center&gt; &lt;font size=2&gt;&lt;b&gt;&lt;u&gt;CLG FRED SCAMARONI&lt;/b&gt;&lt;/u&gt;&lt;br&gt;&lt;br&gt;&lt;font size=1&gt;3 RUE FRED SCAMARONI&lt;br&gt;08011&lt;b&gt; CHARLEVILLE MEZIERES CEDEX&lt;/b&gt;&lt;br&gt;03.24.33.91.00&lt;br&gt;&lt;font size=2&gt;&lt;b&gt;&lt;u&gt;&lt;/p&gt;Parcours&lt;/u&gt;&lt;/b&gt; : CITOYEN &lt;br&gt;&lt;br&gt;&lt;b&gt;&lt;u&gt;Action&lt;/u&gt;&lt;/b&gt; : Récompenser les élèves méritants&lt;br&gt;&lt;br&gt;&lt;b&gt;&lt;u&gt;Référent&lt;/u&gt;&lt;/b&gt; : M. TRUTT&lt;p align=center&gt;&lt;br&gt;&lt;INPUT TYPE=*button* VALUE=*envoyer un message électronique* *style=width:215px* onClick=*parent.location=\'mailto:ce.0080079T@ac-reims.fr\'*&gt;&lt;br&gt;&lt;br&gt;&lt;a href=http://www.clg-scamaroni.ac-reims.fr/ target=_blank &gt;Pour en savoir plus&lt;/a&gt;');</v>
      </c>
      <c r="X72" t="str">
        <f t="shared" si="5"/>
        <v>*&lt;b&gt;Récompenser les élèves méritants*:CLG_0080079Trang77,</v>
      </c>
    </row>
    <row r="73" spans="1:24" x14ac:dyDescent="0.25">
      <c r="A73">
        <v>78</v>
      </c>
      <c r="B73" t="s">
        <v>296</v>
      </c>
      <c r="C73" t="str">
        <f>VLOOKUP($B73,Feuil2!$A:$U,2,FALSE)</f>
        <v>051</v>
      </c>
      <c r="D73" t="str">
        <f>VLOOKUP($B73,Feuil2!$A:$U,3,FALSE)</f>
        <v>MONTMIRAIL</v>
      </c>
      <c r="E73" t="str">
        <f>VLOOKUP($B73,Feuil2!$A:$U,4,FALSE)</f>
        <v>51380</v>
      </c>
      <c r="F73" t="str">
        <f>VLOOKUP($B73,Feuil2!$A:$U,5,FALSE)</f>
        <v>CLG</v>
      </c>
      <c r="G73" t="str">
        <f>VLOOKUP($B73,Feuil2!$A:$U,6,FALSE)</f>
        <v>DE LA BRIE CHAMPENOISE</v>
      </c>
      <c r="H73" t="str">
        <f>VLOOKUP($B73,Feuil2!$A:$U,7,FALSE)</f>
        <v>CLG DE LA BRIE CHAMPENOISE</v>
      </c>
      <c r="I73" t="str">
        <f>VLOOKUP($B73,Feuil2!$A:$U,8,FALSE)</f>
        <v>EPERNAY</v>
      </c>
      <c r="J73" t="str">
        <f>VLOOKUP($B73,Feuil2!$A:$U,9,FALSE)</f>
        <v>MONTMIRAIL</v>
      </c>
      <c r="K73" t="str">
        <f>VLOOKUP($B73,Feuil2!$A:$U,10,FALSE)</f>
        <v>03.26.81.01.50</v>
      </c>
      <c r="L73">
        <f>VLOOKUP($B73,Feuil2!$A:$U,11,FALSE)</f>
        <v>0</v>
      </c>
      <c r="M73" t="str">
        <f>VLOOKUP($B73,Feuil2!$A:$U,12,FALSE)</f>
        <v>48.8768877</v>
      </c>
      <c r="N73" t="str">
        <f>VLOOKUP($B73,Feuil2!$A:$U,13,FALSE)</f>
        <v>3.550012</v>
      </c>
      <c r="O73" t="str">
        <f>VLOOKUP($B73,Feuil2!$A:$U,14,FALSE)</f>
        <v>ce.0510026B@ac-reims.fr</v>
      </c>
      <c r="P73" t="str">
        <f>VLOOKUP($B73,Feuil2!$A:$U,15,FALSE)</f>
        <v>RUE DE L\'ECHELLE LE FRANC</v>
      </c>
      <c r="Q73" t="str">
        <f>VLOOKUP($B73,Feuil2!$A:$U,16,FALSE)</f>
        <v>51210</v>
      </c>
      <c r="R73" t="str">
        <f>VLOOKUP($B73,Feuil2!$A:$U,17,FALSE)</f>
        <v>MONTMIRAIL</v>
      </c>
      <c r="S73" s="7" t="str">
        <f>VLOOKUP($B73,Feuil2!$A:$U,18,FALSE)</f>
        <v>,bounceOnAdd: true, bounceOnAddOptions: {duration: 500, height: 100},bounceOnAddCallback: function() {console.log(*done*)}});</v>
      </c>
      <c r="T73" t="s">
        <v>2330</v>
      </c>
      <c r="U73" t="s">
        <v>2331</v>
      </c>
      <c r="V73" t="s">
        <v>2274</v>
      </c>
      <c r="W73" t="str">
        <f t="shared" si="4"/>
        <v>var CLG_0510026Brang78=L.marker([48.8768877,3.550012],{icon:icon_CLG,bounceOnAdd: true, bounceOnAddOptions: {duration: 500, height: 100},bounceOnAddCallback: function() {console.log(*done*)}});CLG_0510026Brang78.bindPopup('&lt;p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CITOYEN &lt;br&gt;&lt;br&gt;&lt;b&gt;&lt;u&gt;Action&lt;/u&gt;&lt;/b&gt; : Récompenser les mentions positives&lt;br&gt;&lt;br&gt;&lt;b&gt;&lt;u&gt;Référent&lt;/u&gt;&lt;/b&gt; : Mme HIERNAUX&lt;p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73" t="str">
        <f t="shared" si="5"/>
        <v>*&lt;b&gt;Récompenser les mentions positives*:CLG_0510026Brang78,</v>
      </c>
    </row>
    <row r="74" spans="1:24" x14ac:dyDescent="0.25">
      <c r="A74">
        <v>79</v>
      </c>
      <c r="B74" t="s">
        <v>130</v>
      </c>
      <c r="C74" t="str">
        <f>VLOOKUP($B74,Feuil2!$A:$U,2,FALSE)</f>
        <v>008</v>
      </c>
      <c r="D74" t="str">
        <f>VLOOKUP($B74,Feuil2!$A:$U,3,FALSE)</f>
        <v>NOUZONVILLE</v>
      </c>
      <c r="E74" t="str">
        <f>VLOOKUP($B74,Feuil2!$A:$U,4,FALSE)</f>
        <v>08328</v>
      </c>
      <c r="F74" t="str">
        <f>VLOOKUP($B74,Feuil2!$A:$U,5,FALSE)</f>
        <v>CLG</v>
      </c>
      <c r="G74" t="str">
        <f>VLOOKUP($B74,Feuil2!$A:$U,6,FALSE)</f>
        <v>JEAN ROGISSART</v>
      </c>
      <c r="H74" t="str">
        <f>VLOOKUP($B74,Feuil2!$A:$U,7,FALSE)</f>
        <v>CLG JEAN ROGISSART</v>
      </c>
      <c r="I74" t="str">
        <f>VLOOKUP($B74,Feuil2!$A:$U,8,FALSE)</f>
        <v>CHARLEV.-S</v>
      </c>
      <c r="J74" t="str">
        <f>VLOOKUP($B74,Feuil2!$A:$U,9,FALSE)</f>
        <v>NOUZONVILLE</v>
      </c>
      <c r="K74" t="str">
        <f>VLOOKUP($B74,Feuil2!$A:$U,10,FALSE)</f>
        <v>03.24.53.81.00</v>
      </c>
      <c r="L74" t="str">
        <f>VLOOKUP($B74,Feuil2!$A:$U,11,FALSE)</f>
        <v>http://sepia.ac-reims.fr/clg-nouzonville/-spip-/</v>
      </c>
      <c r="M74" t="str">
        <f>VLOOKUP($B74,Feuil2!$A:$U,12,FALSE)</f>
        <v>49.8178279</v>
      </c>
      <c r="N74" t="str">
        <f>VLOOKUP($B74,Feuil2!$A:$U,13,FALSE)</f>
        <v>4.74591</v>
      </c>
      <c r="O74" t="str">
        <f>VLOOKUP($B74,Feuil2!$A:$U,14,FALSE)</f>
        <v>ce.0080036W@ac-reims.fr</v>
      </c>
      <c r="P74" t="str">
        <f>VLOOKUP($B74,Feuil2!$A:$U,15,FALSE)</f>
        <v>9 RUE BARA</v>
      </c>
      <c r="Q74" t="str">
        <f>VLOOKUP($B74,Feuil2!$A:$U,16,FALSE)</f>
        <v>08700</v>
      </c>
      <c r="R74" t="str">
        <f>VLOOKUP($B74,Feuil2!$A:$U,17,FALSE)</f>
        <v>NOUZONVILLE</v>
      </c>
      <c r="S74" s="7" t="str">
        <f>VLOOKUP($B74,Feuil2!$A:$U,18,FALSE)</f>
        <v>,bounceOnAdd: true, bounceOnAddOptions: {duration: 500, height: 100},bounceOnAddCallback: function() {console.log(*done*)}});</v>
      </c>
      <c r="T74" t="s">
        <v>2282</v>
      </c>
      <c r="U74" t="s">
        <v>2417</v>
      </c>
      <c r="V74" t="s">
        <v>2262</v>
      </c>
      <c r="W74" t="str">
        <f t="shared" si="4"/>
        <v>var CLG_0080036Wrang79=L.marker([49.8178279,4.74591],{icon:icon_CLG,bounceOnAdd: true, bounceOnAddOptions: {duration: 500, height: 100},bounceOnAddCallback: function() {console.log(*done*)}});CLG_0080036Wrang79.bindPopup('&lt;p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CITOYEN&lt;br&gt;&lt;br&gt;&lt;b&gt;&lt;u&gt;Action&lt;/u&gt;&lt;/b&gt; : Recyclage \'éco-collège\'&lt;br&gt;&lt;br&gt;&lt;b&gt;&lt;u&gt;Référent&lt;/u&gt;&lt;/b&gt; : Mme BOUILLOT&lt;p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74" t="str">
        <f t="shared" si="5"/>
        <v>*&lt;b&gt;Recyclage \'éco-collège\'*:CLG_0080036Wrang79,</v>
      </c>
    </row>
    <row r="75" spans="1:24" x14ac:dyDescent="0.25">
      <c r="A75">
        <v>80</v>
      </c>
      <c r="B75" t="s">
        <v>138</v>
      </c>
      <c r="C75" t="str">
        <f>VLOOKUP($B75,Feuil2!$A:$U,2,FALSE)</f>
        <v>008</v>
      </c>
      <c r="D75" t="str">
        <f>VLOOKUP($B75,Feuil2!$A:$U,3,FALSE)</f>
        <v>REVIN</v>
      </c>
      <c r="E75" t="str">
        <f>VLOOKUP($B75,Feuil2!$A:$U,4,FALSE)</f>
        <v>08363</v>
      </c>
      <c r="F75" t="str">
        <f>VLOOKUP($B75,Feuil2!$A:$U,5,FALSE)</f>
        <v>LPO</v>
      </c>
      <c r="G75" t="str">
        <f>VLOOKUP($B75,Feuil2!$A:$U,6,FALSE)</f>
        <v>JEAN MOULIN</v>
      </c>
      <c r="H75" t="str">
        <f>VLOOKUP($B75,Feuil2!$A:$U,7,FALSE)</f>
        <v>LPO JEAN MOULIN</v>
      </c>
      <c r="I75" t="str">
        <f>VLOOKUP($B75,Feuil2!$A:$U,8,FALSE)</f>
        <v>VALL.MEUSE</v>
      </c>
      <c r="J75" t="str">
        <f>VLOOKUP($B75,Feuil2!$A:$U,9,FALSE)</f>
        <v>REVIN</v>
      </c>
      <c r="K75" t="str">
        <f>VLOOKUP($B75,Feuil2!$A:$U,10,FALSE)</f>
        <v>03.24.42.65.08</v>
      </c>
      <c r="L75" t="str">
        <f>VLOOKUP($B75,Feuil2!$A:$U,11,FALSE)</f>
        <v>http://www.jeanmoulinrevin.fr</v>
      </c>
      <c r="M75" t="str">
        <f>VLOOKUP($B75,Feuil2!$A:$U,12,FALSE)</f>
        <v>49.9286852</v>
      </c>
      <c r="N75" t="str">
        <f>VLOOKUP($B75,Feuil2!$A:$U,13,FALSE)</f>
        <v>4.6545239</v>
      </c>
      <c r="O75" t="str">
        <f>VLOOKUP($B75,Feuil2!$A:$U,14,FALSE)</f>
        <v>ce.0080040A@ac-reims.fr</v>
      </c>
      <c r="P75" t="str">
        <f>VLOOKUP($B75,Feuil2!$A:$U,15,FALSE)</f>
        <v>996 AVENUE DE LA CITE SCOLAIRE</v>
      </c>
      <c r="Q75" t="str">
        <f>VLOOKUP($B75,Feuil2!$A:$U,16,FALSE)</f>
        <v>08500</v>
      </c>
      <c r="R75" t="str">
        <f>VLOOKUP($B75,Feuil2!$A:$U,17,FALSE)</f>
        <v>REVIN</v>
      </c>
      <c r="S75" s="7" t="str">
        <f>VLOOKUP($B75,Feuil2!$A:$U,18,FALSE)</f>
        <v>,bounceOnAdd: true, bounceOnAddOptions: {duration: 500, height: 100},bounceOnAddCallback: function() {console.log(*done*)}});</v>
      </c>
      <c r="T75" t="s">
        <v>2292</v>
      </c>
      <c r="U75" t="s">
        <v>2294</v>
      </c>
      <c r="V75" t="s">
        <v>2262</v>
      </c>
      <c r="W75" t="str">
        <f t="shared" si="4"/>
        <v>var LPO_0080040Arang80=L.marker([49.9286852,4.6545239],{icon:icon_LPO,bounceOnAdd: true, bounceOnAddOptions: {duration: 500, height: 100},bounceOnAddCallback: function() {console.log(*done*)}});LPO_0080040Arang80.bindPopup('&lt;p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Restos du cœur&lt;br&gt;&lt;br&gt;&lt;b&gt;&lt;u&gt;Référent&lt;/u&gt;&lt;/b&gt;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75" t="str">
        <f t="shared" si="5"/>
        <v>*&lt;b&gt;Restos du cœur*:LPO_0080040Arang80,</v>
      </c>
    </row>
    <row r="76" spans="1:24" x14ac:dyDescent="0.25">
      <c r="A76">
        <v>81</v>
      </c>
      <c r="B76" t="s">
        <v>344</v>
      </c>
      <c r="C76" t="str">
        <f>VLOOKUP($B76,Feuil2!$A:$U,2,FALSE)</f>
        <v>051</v>
      </c>
      <c r="D76" t="str">
        <f>VLOOKUP($B76,Feuil2!$A:$U,3,FALSE)</f>
        <v>SEZANNE</v>
      </c>
      <c r="E76" t="str">
        <f>VLOOKUP($B76,Feuil2!$A:$U,4,FALSE)</f>
        <v>51535</v>
      </c>
      <c r="F76" t="str">
        <f>VLOOKUP($B76,Feuil2!$A:$U,5,FALSE)</f>
        <v>LPO</v>
      </c>
      <c r="G76" t="str">
        <f>VLOOKUP($B76,Feuil2!$A:$U,6,FALSE)</f>
        <v>LA FONTAINE DU VE</v>
      </c>
      <c r="H76" t="str">
        <f>VLOOKUP($B76,Feuil2!$A:$U,7,FALSE)</f>
        <v>LPO LA FONTAINE DU VE</v>
      </c>
      <c r="I76" t="str">
        <f>VLOOKUP($B76,Feuil2!$A:$U,8,FALSE)</f>
        <v>EPERNAY</v>
      </c>
      <c r="J76" t="str">
        <f>VLOOKUP($B76,Feuil2!$A:$U,9,FALSE)</f>
        <v>SEZANNE</v>
      </c>
      <c r="K76" t="str">
        <f>VLOOKUP($B76,Feuil2!$A:$U,10,FALSE)</f>
        <v>03.26.80.65.10</v>
      </c>
      <c r="L76" t="str">
        <f>VLOOKUP($B76,Feuil2!$A:$U,11,FALSE)</f>
        <v>http://citescolaire.fontaine-du-ve.com/</v>
      </c>
      <c r="M76" t="str">
        <f>VLOOKUP($B76,Feuil2!$A:$U,12,FALSE)</f>
        <v>48.7254763</v>
      </c>
      <c r="N76" t="str">
        <f>VLOOKUP($B76,Feuil2!$A:$U,13,FALSE)</f>
        <v>3.7167263</v>
      </c>
      <c r="O76" t="str">
        <f>VLOOKUP($B76,Feuil2!$A:$U,14,FALSE)</f>
        <v>ce.0510053F@ac-reims.fr</v>
      </c>
      <c r="P76" t="str">
        <f>VLOOKUP($B76,Feuil2!$A:$U,15,FALSE)</f>
        <v>AVENUE DE LA FONTAINE DU VE</v>
      </c>
      <c r="Q76" t="str">
        <f>VLOOKUP($B76,Feuil2!$A:$U,16,FALSE)</f>
        <v>51122</v>
      </c>
      <c r="R76" t="str">
        <f>VLOOKUP($B76,Feuil2!$A:$U,17,FALSE)</f>
        <v>SEZANNE CEDEX</v>
      </c>
      <c r="S76" s="7" t="str">
        <f>VLOOKUP($B76,Feuil2!$A:$U,18,FALSE)</f>
        <v>,bounceOnAdd: true, bounceOnAddOptions: {duration: 500, height: 100},bounceOnAddCallback: function() {console.log(*done*)}});</v>
      </c>
      <c r="T76" t="s">
        <v>2349</v>
      </c>
      <c r="U76" t="s">
        <v>2350</v>
      </c>
      <c r="V76" t="s">
        <v>2262</v>
      </c>
      <c r="W76" t="str">
        <f t="shared" si="4"/>
        <v>var LPO_0510053Frang81=L.marker([48.7254763,3.7167263],{icon:icon_LPO,bounceOnAdd: true, bounceOnAddOptions: {duration: 500, height: 100},bounceOnAddCallback: function() {console.log(*done*)}});LPO_0510053Frang81.bindPopup('&lt;p align=center&gt; &lt;font size=2&gt;&lt;b&gt;&lt;u&gt;LPO LA FONTAINE DU VE&lt;/b&gt;&lt;/u&gt;&lt;br&gt;&lt;br&gt;&lt;font size=1&gt;AVENUE DE LA FONTAINE DU VE&lt;br&gt;51122&lt;b&gt; SEZANNE CEDEX&lt;/b&gt;&lt;br&gt;03.26.80.65.10&lt;br&gt;&lt;font size=2&gt;&lt;b&gt;&lt;u&gt;&lt;/p&gt;Parcours&lt;/u&gt;&lt;/b&gt; : CITOYEN&lt;br&gt;&lt;br&gt;&lt;b&gt;&lt;u&gt;Action&lt;/u&gt;&lt;/b&gt; : Semaine caritative&lt;br&gt;&lt;br&gt;&lt;b&gt;&lt;u&gt;Référent&lt;/u&gt;&lt;/b&gt; : M. HEWAK&lt;p align=center&gt;&lt;br&gt;&lt;INPUT TYPE=*button* VALUE=*envoyer un message électronique* *style=width:215px* onClick=*parent.location=\'mailto:ce.0510053F@ac-reims.fr\'*&gt;&lt;br&gt;&lt;br&gt;&lt;a href=http://citescolaire.fontaine-du-ve.com/ target=_blank &gt;Pour en savoir plus&lt;/a&gt;');</v>
      </c>
      <c r="X76" t="str">
        <f t="shared" si="5"/>
        <v>*&lt;b&gt;Semaine caritative*:LPO_0510053Frang81,</v>
      </c>
    </row>
    <row r="77" spans="1:24" x14ac:dyDescent="0.25">
      <c r="A77">
        <v>82</v>
      </c>
      <c r="B77" t="s">
        <v>309</v>
      </c>
      <c r="C77" t="str">
        <f>VLOOKUP($B77,Feuil2!$A:$U,2,FALSE)</f>
        <v>051</v>
      </c>
      <c r="D77" t="str">
        <f>VLOOKUP($B77,Feuil2!$A:$U,3,FALSE)</f>
        <v>REIMS</v>
      </c>
      <c r="E77" t="str">
        <f>VLOOKUP($B77,Feuil2!$A:$U,4,FALSE)</f>
        <v>51454</v>
      </c>
      <c r="F77" t="str">
        <f>VLOOKUP($B77,Feuil2!$A:$U,5,FALSE)</f>
        <v>LG</v>
      </c>
      <c r="G77" t="str">
        <f>VLOOKUP($B77,Feuil2!$A:$U,6,FALSE)</f>
        <v>GEORGES CLEMENCEAU</v>
      </c>
      <c r="H77" t="str">
        <f>VLOOKUP($B77,Feuil2!$A:$U,7,FALSE)</f>
        <v>LG GEORGES CLEMENCEAU</v>
      </c>
      <c r="I77" t="str">
        <f>VLOOKUP($B77,Feuil2!$A:$U,8,FALSE)</f>
        <v>REIMS</v>
      </c>
      <c r="J77" t="str">
        <f>VLOOKUP($B77,Feuil2!$A:$U,9,FALSE)</f>
        <v>REIMS</v>
      </c>
      <c r="K77" t="str">
        <f>VLOOKUP($B77,Feuil2!$A:$U,10,FALSE)</f>
        <v>03.26.85.00.64</v>
      </c>
      <c r="L77" t="str">
        <f>VLOOKUP($B77,Feuil2!$A:$U,11,FALSE)</f>
        <v>www.lycee-clemenceau-reims.fr</v>
      </c>
      <c r="M77" t="str">
        <f>VLOOKUP($B77,Feuil2!$A:$U,12,FALSE)</f>
        <v>49.2507343</v>
      </c>
      <c r="N77" t="str">
        <f>VLOOKUP($B77,Feuil2!$A:$U,13,FALSE)</f>
        <v>4.046329</v>
      </c>
      <c r="O77" t="str">
        <f>VLOOKUP($B77,Feuil2!$A:$U,14,FALSE)</f>
        <v>ce.0510031G@ac-reims.fr</v>
      </c>
      <c r="P77" t="str">
        <f>VLOOKUP($B77,Feuil2!$A:$U,15,FALSE)</f>
        <v>46 AVENUE GEORGES CLEMENCEAU</v>
      </c>
      <c r="Q77" t="str">
        <f>VLOOKUP($B77,Feuil2!$A:$U,16,FALSE)</f>
        <v>51682</v>
      </c>
      <c r="R77" t="str">
        <f>VLOOKUP($B77,Feuil2!$A:$U,17,FALSE)</f>
        <v>REIMS CEDEX 2</v>
      </c>
      <c r="S77" s="7" t="str">
        <f>VLOOKUP($B77,Feuil2!$A:$U,18,FALSE)</f>
        <v>,bounceOnAdd: true, bounceOnAddOptions: {duration: 500, height: 100},bounceOnAddCallback: function() {console.log(*done*)}});</v>
      </c>
      <c r="T77" t="s">
        <v>2343</v>
      </c>
      <c r="U77" t="s">
        <v>2408</v>
      </c>
      <c r="V77" t="s">
        <v>2262</v>
      </c>
      <c r="W77" t="str">
        <f t="shared" si="4"/>
        <v>var LG_0510031Grang82=L.marker([49.2507343,4.046329],{icon:icon_LG,bounceOnAdd: true, bounceOnAddOptions: {duration: 500, height: 100},bounceOnAddCallback: function() {console.log(*done*)}});LG_0510031Grang82.bindPopup('&lt;p align=center&gt; &lt;font size=2&gt;&lt;b&gt;&lt;u&gt;LG GEORGES CLEMENCEAU&lt;/b&gt;&lt;/u&gt;&lt;br&gt;&lt;br&gt;&lt;font size=1&gt;46 AVENUE GEORGES CLEMENCEAU&lt;br&gt;51682&lt;b&gt; REIMS CEDEX 2&lt;/b&gt;&lt;br&gt;03.26.85.00.64&lt;br&gt;&lt;font size=2&gt;&lt;b&gt;&lt;u&gt;&lt;/p&gt;Parcours&lt;/u&gt;&lt;/b&gt; : CITOYEN&lt;br&gt;&lt;br&gt;&lt;b&gt;&lt;u&gt;Action&lt;/u&gt;&lt;/b&gt; : Semaine de l\'égalité homme-femme&lt;br&gt;&lt;br&gt;&lt;b&gt;&lt;u&gt;Référent&lt;/u&gt;&lt;/b&gt; : Mme FINANCE&lt;p align=center&gt;&lt;br&gt;&lt;INPUT TYPE=*button* VALUE=*envoyer un message électronique* *style=width:215px* onClick=*parent.location=\'mailto:ce.0510031G@ac-reims.fr\'*&gt;&lt;br&gt;&lt;br&gt;&lt;a href=www.lycee-clemenceau-reims.fr target=_blank &gt;Pour en savoir plus&lt;/a&gt;');</v>
      </c>
      <c r="X77" t="str">
        <f t="shared" si="5"/>
        <v>*&lt;b&gt;Semaine de l\'égalité homme-femme*:LG_0510031Grang82,</v>
      </c>
    </row>
    <row r="78" spans="1:24" x14ac:dyDescent="0.25">
      <c r="A78">
        <v>83</v>
      </c>
      <c r="B78" t="s">
        <v>309</v>
      </c>
      <c r="C78" t="str">
        <f>VLOOKUP($B78,Feuil2!$A:$U,2,FALSE)</f>
        <v>051</v>
      </c>
      <c r="D78" t="str">
        <f>VLOOKUP($B78,Feuil2!$A:$U,3,FALSE)</f>
        <v>REIMS</v>
      </c>
      <c r="E78" t="str">
        <f>VLOOKUP($B78,Feuil2!$A:$U,4,FALSE)</f>
        <v>51454</v>
      </c>
      <c r="F78" t="str">
        <f>VLOOKUP($B78,Feuil2!$A:$U,5,FALSE)</f>
        <v>LG</v>
      </c>
      <c r="G78" t="str">
        <f>VLOOKUP($B78,Feuil2!$A:$U,6,FALSE)</f>
        <v>GEORGES CLEMENCEAU</v>
      </c>
      <c r="H78" t="str">
        <f>VLOOKUP($B78,Feuil2!$A:$U,7,FALSE)</f>
        <v>LG GEORGES CLEMENCEAU</v>
      </c>
      <c r="I78" t="str">
        <f>VLOOKUP($B78,Feuil2!$A:$U,8,FALSE)</f>
        <v>REIMS</v>
      </c>
      <c r="J78" t="str">
        <f>VLOOKUP($B78,Feuil2!$A:$U,9,FALSE)</f>
        <v>REIMS</v>
      </c>
      <c r="K78" t="str">
        <f>VLOOKUP($B78,Feuil2!$A:$U,10,FALSE)</f>
        <v>03.26.85.00.64</v>
      </c>
      <c r="L78" t="str">
        <f>VLOOKUP($B78,Feuil2!$A:$U,11,FALSE)</f>
        <v>www.lycee-clemenceau-reims.fr</v>
      </c>
      <c r="M78" t="str">
        <f>VLOOKUP($B78,Feuil2!$A:$U,12,FALSE)</f>
        <v>49.2507343</v>
      </c>
      <c r="N78" t="str">
        <f>VLOOKUP($B78,Feuil2!$A:$U,13,FALSE)</f>
        <v>4.046329</v>
      </c>
      <c r="O78" t="str">
        <f>VLOOKUP($B78,Feuil2!$A:$U,14,FALSE)</f>
        <v>ce.0510031G@ac-reims.fr</v>
      </c>
      <c r="P78" t="str">
        <f>VLOOKUP($B78,Feuil2!$A:$U,15,FALSE)</f>
        <v>46 AVENUE GEORGES CLEMENCEAU</v>
      </c>
      <c r="Q78" t="str">
        <f>VLOOKUP($B78,Feuil2!$A:$U,16,FALSE)</f>
        <v>51682</v>
      </c>
      <c r="R78" t="str">
        <f>VLOOKUP($B78,Feuil2!$A:$U,17,FALSE)</f>
        <v>REIMS CEDEX 2</v>
      </c>
      <c r="S78" s="7" t="str">
        <f>VLOOKUP($B78,Feuil2!$A:$U,18,FALSE)</f>
        <v>,bounceOnAdd: true, bounceOnAddOptions: {duration: 500, height: 100},bounceOnAddCallback: function() {console.log(*done*)}});</v>
      </c>
      <c r="T78" t="s">
        <v>2343</v>
      </c>
      <c r="U78" t="s">
        <v>2344</v>
      </c>
      <c r="V78" t="s">
        <v>2262</v>
      </c>
      <c r="W78" t="str">
        <f t="shared" si="4"/>
        <v>var LG_0510031Grang83=L.marker([49.2507343,4.046329],{icon:icon_LG,bounceOnAdd: true, bounceOnAddOptions: {duration: 500, height: 100},bounceOnAddCallback: function() {console.log(*done*)}});LG_0510031Grang83.bindPopup('&lt;p align=center&gt; &lt;font size=2&gt;&lt;b&gt;&lt;u&gt;LG GEORGES CLEMENCEAU&lt;/b&gt;&lt;/u&gt;&lt;br&gt;&lt;br&gt;&lt;font size=1&gt;46 AVENUE GEORGES CLEMENCEAU&lt;br&gt;51682&lt;b&gt; REIMS CEDEX 2&lt;/b&gt;&lt;br&gt;03.26.85.00.64&lt;br&gt;&lt;font size=2&gt;&lt;b&gt;&lt;u&gt;&lt;/p&gt;Parcours&lt;/u&gt;&lt;/b&gt; : CITOYEN&lt;br&gt;&lt;br&gt;&lt;b&gt;&lt;u&gt;Action&lt;/u&gt;&lt;/b&gt; : Semaine de solidarité&lt;br&gt;&lt;br&gt;&lt;b&gt;&lt;u&gt;Référent&lt;/u&gt;&lt;/b&gt; : Mme FINANCE&lt;p align=center&gt;&lt;br&gt;&lt;INPUT TYPE=*button* VALUE=*envoyer un message électronique* *style=width:215px* onClick=*parent.location=\'mailto:ce.0510031G@ac-reims.fr\'*&gt;&lt;br&gt;&lt;br&gt;&lt;a href=www.lycee-clemenceau-reims.fr target=_blank &gt;Pour en savoir plus&lt;/a&gt;');</v>
      </c>
      <c r="X78" t="str">
        <f t="shared" si="5"/>
        <v>*&lt;b&gt;Semaine de solidarité*:LG_0510031Grang83,</v>
      </c>
    </row>
    <row r="79" spans="1:24" x14ac:dyDescent="0.25">
      <c r="A79">
        <v>84</v>
      </c>
      <c r="B79" t="s">
        <v>421</v>
      </c>
      <c r="C79" t="str">
        <f>VLOOKUP($B79,Feuil2!$A:$U,2,FALSE)</f>
        <v>052</v>
      </c>
      <c r="D79" t="str">
        <f>VLOOKUP($B79,Feuil2!$A:$U,3,FALSE)</f>
        <v>WASSY</v>
      </c>
      <c r="E79" t="str">
        <f>VLOOKUP($B79,Feuil2!$A:$U,4,FALSE)</f>
        <v>52550</v>
      </c>
      <c r="F79" t="str">
        <f>VLOOKUP($B79,Feuil2!$A:$U,5,FALSE)</f>
        <v>LP</v>
      </c>
      <c r="G79" t="str">
        <f>VLOOKUP($B79,Feuil2!$A:$U,6,FALSE)</f>
        <v>EMILE BAUDOT</v>
      </c>
      <c r="H79" t="str">
        <f>VLOOKUP($B79,Feuil2!$A:$U,7,FALSE)</f>
        <v>LP EMILE BAUDOT</v>
      </c>
      <c r="I79" t="str">
        <f>VLOOKUP($B79,Feuil2!$A:$U,8,FALSE)</f>
        <v>ST DIZIER</v>
      </c>
      <c r="J79" t="str">
        <f>VLOOKUP($B79,Feuil2!$A:$U,9,FALSE)</f>
        <v>WASSY</v>
      </c>
      <c r="K79" t="str">
        <f>VLOOKUP($B79,Feuil2!$A:$U,10,FALSE)</f>
        <v>03.25.06.20.17</v>
      </c>
      <c r="L79">
        <f>VLOOKUP($B79,Feuil2!$A:$U,11,FALSE)</f>
        <v>0</v>
      </c>
      <c r="M79" t="str">
        <f>VLOOKUP($B79,Feuil2!$A:$U,12,FALSE)</f>
        <v>48.5056557</v>
      </c>
      <c r="N79" t="str">
        <f>VLOOKUP($B79,Feuil2!$A:$U,13,FALSE)</f>
        <v>4.941298</v>
      </c>
      <c r="O79" t="str">
        <f>VLOOKUP($B79,Feuil2!$A:$U,14,FALSE)</f>
        <v>ce.0520032C@ac-reims.fr</v>
      </c>
      <c r="P79" t="str">
        <f>VLOOKUP($B79,Feuil2!$A:$U,15,FALSE)</f>
        <v>77 RUE DE LA MADELEINE</v>
      </c>
      <c r="Q79" t="str">
        <f>VLOOKUP($B79,Feuil2!$A:$U,16,FALSE)</f>
        <v>52130</v>
      </c>
      <c r="R79" t="str">
        <f>VLOOKUP($B79,Feuil2!$A:$U,17,FALSE)</f>
        <v>WASSY</v>
      </c>
      <c r="S79" s="7" t="str">
        <f>VLOOKUP($B79,Feuil2!$A:$U,18,FALSE)</f>
        <v>,bounceOnAdd: true, bounceOnAddOptions: {duration: 500, height: 100},bounceOnAddCallback: function() {console.log(*done*)}});</v>
      </c>
      <c r="T79" t="s">
        <v>2382</v>
      </c>
      <c r="U79" t="s">
        <v>2384</v>
      </c>
      <c r="V79" t="s">
        <v>2274</v>
      </c>
      <c r="W79" t="str">
        <f t="shared" si="4"/>
        <v>var LP_0520032Crang84=L.marker([48.5056557,4.941298],{icon:icon_LP,bounceOnAdd: true, bounceOnAddOptions: {duration: 500, height: 100},bounceOnAddCallback: function() {console.log(*done*)}});LP_0520032Crang84.bindPopup('&lt;p align=center&gt; &lt;font size=2&gt;&lt;b&gt;&lt;u&gt;LP EMILE BAUDOT&lt;/b&gt;&lt;/u&gt;&lt;br&gt;&lt;br&gt;&lt;font size=1&gt;77 RUE DE LA MADELEINE&lt;br&gt;52130&lt;b&gt; WASSY&lt;/b&gt;&lt;br&gt;03.25.06.20.17&lt;br&gt;&lt;font size=2&gt;&lt;b&gt;&lt;u&gt;&lt;/p&gt;Parcours&lt;/u&gt;&lt;/b&gt; : CITOYEN &lt;br&gt;&lt;br&gt;&lt;b&gt;&lt;u&gt;Action&lt;/u&gt;&lt;/b&gt; : Sensibilisation aux  risques liés aux conduites addictives&lt;br&gt;&lt;br&gt;&lt;b&gt;&lt;u&gt;Référent&lt;/u&gt;&lt;/b&gt; : M. ROZE&lt;p align=center&gt;&lt;br&gt;&lt;INPUT TYPE=*button* VALUE=*envoyer un message électronique* *style=width:215px* onClick=*parent.location=\'mailto:ce.0520032C@ac-reims.fr\'*&gt;&lt;br&gt;&lt;br&gt;&lt;a href=0 target=_blank &gt;Pour en savoir plus&lt;/a&gt;');</v>
      </c>
      <c r="X79" t="str">
        <f t="shared" si="5"/>
        <v>*&lt;b&gt;Sensibilisation aux  risques liés aux conduites addictives*:LP_0520032Crang84,</v>
      </c>
    </row>
    <row r="80" spans="1:24" x14ac:dyDescent="0.25">
      <c r="A80">
        <v>86</v>
      </c>
      <c r="B80" t="s">
        <v>335</v>
      </c>
      <c r="C80" t="str">
        <f>VLOOKUP($B80,Feuil2!$A:$U,2,FALSE)</f>
        <v>051</v>
      </c>
      <c r="D80" t="str">
        <f>VLOOKUP($B80,Feuil2!$A:$U,3,FALSE)</f>
        <v>SAINTE-MENEHOULD</v>
      </c>
      <c r="E80" t="str">
        <f>VLOOKUP($B80,Feuil2!$A:$U,4,FALSE)</f>
        <v>51507</v>
      </c>
      <c r="F80" t="str">
        <f>VLOOKUP($B80,Feuil2!$A:$U,5,FALSE)</f>
        <v>CLG</v>
      </c>
      <c r="G80" t="str">
        <f>VLOOKUP($B80,Feuil2!$A:$U,6,FALSE)</f>
        <v>JEAN-BAPTISTE DROUET</v>
      </c>
      <c r="H80" t="str">
        <f>VLOOKUP($B80,Feuil2!$A:$U,7,FALSE)</f>
        <v>CLG JEAN-BAPTISTE DROUET</v>
      </c>
      <c r="I80" t="str">
        <f>VLOOKUP($B80,Feuil2!$A:$U,8,FALSE)</f>
        <v>CHALONS</v>
      </c>
      <c r="J80" t="str">
        <f>VLOOKUP($B80,Feuil2!$A:$U,9,FALSE)</f>
        <v>STE-MENEHOULD</v>
      </c>
      <c r="K80" t="str">
        <f>VLOOKUP($B80,Feuil2!$A:$U,10,FALSE)</f>
        <v>03.26.60.98.22</v>
      </c>
      <c r="L80">
        <f>VLOOKUP($B80,Feuil2!$A:$U,11,FALSE)</f>
        <v>0</v>
      </c>
      <c r="M80" t="str">
        <f>VLOOKUP($B80,Feuil2!$A:$U,12,FALSE)</f>
        <v>49.0924826</v>
      </c>
      <c r="N80" t="str">
        <f>VLOOKUP($B80,Feuil2!$A:$U,13,FALSE)</f>
        <v>4.9114622</v>
      </c>
      <c r="O80" t="str">
        <f>VLOOKUP($B80,Feuil2!$A:$U,14,FALSE)</f>
        <v>ce.0511191T@ac-reims.fr</v>
      </c>
      <c r="P80" t="str">
        <f>VLOOKUP($B80,Feuil2!$A:$U,15,FALSE)</f>
        <v>1 ROUTE ROYALE</v>
      </c>
      <c r="Q80" t="str">
        <f>VLOOKUP($B80,Feuil2!$A:$U,16,FALSE)</f>
        <v>51801</v>
      </c>
      <c r="R80" t="str">
        <f>VLOOKUP($B80,Feuil2!$A:$U,17,FALSE)</f>
        <v>STE MENEHOULD CEDEX</v>
      </c>
      <c r="S80" s="7" t="str">
        <f>VLOOKUP($B80,Feuil2!$A:$U,18,FALSE)</f>
        <v>,bounceOnAdd: true, bounceOnAddOptions: {duration: 500, height: 100},bounceOnAddCallback: function() {console.log(*done*)}});</v>
      </c>
      <c r="T80" t="s">
        <v>2353</v>
      </c>
      <c r="U80" t="s">
        <v>2357</v>
      </c>
      <c r="V80" t="s">
        <v>2262</v>
      </c>
      <c r="W80" t="str">
        <f t="shared" si="4"/>
        <v>var CLG_0511191Trang86=L.marker([49.0924826,4.9114622],{icon:icon_CLG,bounceOnAdd: true, bounceOnAddOptions: {duration: 500, height: 100},bounceOnAddCallback: function() {console.log(*done*)}});CLG_0511191Trang86.bindPopup('&lt;p align=center&gt; &lt;font size=2&gt;&lt;b&gt;&lt;u&gt;CLG JEAN-BAPTISTE DROUET&lt;/b&gt;&lt;/u&gt;&lt;br&gt;&lt;br&gt;&lt;font size=1&gt;1 ROUTE ROYALE&lt;br&gt;51801&lt;b&gt; STE MENEHOULD CEDEX&lt;/b&gt;&lt;br&gt;03.26.60.98.22&lt;br&gt;&lt;font size=2&gt;&lt;b&gt;&lt;u&gt;&lt;/p&gt;Parcours&lt;/u&gt;&lt;/b&gt; : CITOYEN&lt;br&gt;&lt;br&gt;&lt;b&gt;&lt;u&gt;Action&lt;/u&gt;&lt;/b&gt; : Soirée des 3èmes&lt;br&gt;&lt;br&gt;&lt;b&gt;&lt;u&gt;Référent&lt;/u&gt;&lt;/b&gt; : Mme ROYNETTE&lt;p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X80" t="str">
        <f t="shared" si="5"/>
        <v>*&lt;b&gt;Soirée des 3èmes*:CLG_0511191Trang86,</v>
      </c>
    </row>
    <row r="81" spans="1:24" s="15" customFormat="1" x14ac:dyDescent="0.25">
      <c r="A81" s="15">
        <v>87</v>
      </c>
      <c r="B81" s="15" t="s">
        <v>130</v>
      </c>
      <c r="C81" s="15" t="str">
        <f>VLOOKUP($B81,Feuil2!$A:$U,2,FALSE)</f>
        <v>008</v>
      </c>
      <c r="D81" s="15" t="str">
        <f>VLOOKUP($B81,Feuil2!$A:$U,3,FALSE)</f>
        <v>NOUZONVILLE</v>
      </c>
      <c r="E81" s="15" t="str">
        <f>VLOOKUP($B81,Feuil2!$A:$U,4,FALSE)</f>
        <v>08328</v>
      </c>
      <c r="F81" s="15" t="str">
        <f>VLOOKUP($B81,Feuil2!$A:$U,5,FALSE)</f>
        <v>CLG</v>
      </c>
      <c r="G81" s="15" t="str">
        <f>VLOOKUP($B81,Feuil2!$A:$U,6,FALSE)</f>
        <v>JEAN ROGISSART</v>
      </c>
      <c r="H81" s="15" t="str">
        <f>VLOOKUP($B81,Feuil2!$A:$U,7,FALSE)</f>
        <v>CLG JEAN ROGISSART</v>
      </c>
      <c r="I81" s="15" t="str">
        <f>VLOOKUP($B81,Feuil2!$A:$U,8,FALSE)</f>
        <v>CHARLEV.-S</v>
      </c>
      <c r="J81" s="15" t="str">
        <f>VLOOKUP($B81,Feuil2!$A:$U,9,FALSE)</f>
        <v>NOUZONVILLE</v>
      </c>
      <c r="K81" s="15" t="str">
        <f>VLOOKUP($B81,Feuil2!$A:$U,10,FALSE)</f>
        <v>03.24.53.81.00</v>
      </c>
      <c r="L81" s="15" t="str">
        <f>VLOOKUP($B81,Feuil2!$A:$U,11,FALSE)</f>
        <v>http://sepia.ac-reims.fr/clg-nouzonville/-spip-/</v>
      </c>
      <c r="M81" s="15" t="str">
        <f>VLOOKUP($B81,Feuil2!$A:$U,12,FALSE)</f>
        <v>49.8178279</v>
      </c>
      <c r="N81" s="15" t="str">
        <f>VLOOKUP($B81,Feuil2!$A:$U,13,FALSE)</f>
        <v>4.74591</v>
      </c>
      <c r="O81" s="15" t="str">
        <f>VLOOKUP($B81,Feuil2!$A:$U,14,FALSE)</f>
        <v>ce.0080036W@ac-reims.fr</v>
      </c>
      <c r="P81" s="15" t="str">
        <f>VLOOKUP($B81,Feuil2!$A:$U,15,FALSE)</f>
        <v>9 RUE BARA</v>
      </c>
      <c r="Q81" s="15" t="str">
        <f>VLOOKUP($B81,Feuil2!$A:$U,16,FALSE)</f>
        <v>08700</v>
      </c>
      <c r="R81" s="15" t="str">
        <f>VLOOKUP($B81,Feuil2!$A:$U,17,FALSE)</f>
        <v>NOUZONVILLE</v>
      </c>
      <c r="S81" s="16" t="str">
        <f>VLOOKUP($B81,Feuil2!$A:$U,18,FALSE)</f>
        <v>,bounceOnAdd: true, bounceOnAddOptions: {duration: 500, height: 100},bounceOnAddCallback: function() {console.log(*done*)}});</v>
      </c>
      <c r="T81" s="15" t="s">
        <v>2290</v>
      </c>
      <c r="U81" s="15" t="s">
        <v>2291</v>
      </c>
      <c r="V81" s="15" t="s">
        <v>2274</v>
      </c>
      <c r="W81" s="15" t="str">
        <f t="shared" si="4"/>
        <v>var CLG_0080036Wrang87=L.marker([49.8178279,4.74591],{icon:icon_CLG,bounceOnAdd: true, bounceOnAddOptions: {duration: 500, height: 100},bounceOnAddCallback: function() {console.log(*done*)}});CLG_0080036Wrang87.bindPopup('&lt;p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CITOYEN &lt;br&gt;&lt;br&gt;&lt;b&gt;&lt;u&gt;Action&lt;/u&gt;&lt;/b&gt; : Soirée des jeunes talents&lt;br&gt;&lt;br&gt;&lt;b&gt;&lt;u&gt;Référent&lt;/u&gt;&lt;/b&gt; : Mmes ZEKROUF, FRIANT, MAUPERIN, BOUILLOT, CUISSET et M. PACZECHA&lt;p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81" s="15" t="str">
        <f t="shared" si="5"/>
        <v>*&lt;b&gt;Soirée des jeunes talents*:CLG_0080036Wrang87,</v>
      </c>
    </row>
    <row r="82" spans="1:24" s="15" customFormat="1" x14ac:dyDescent="0.25">
      <c r="A82" s="15">
        <v>88</v>
      </c>
      <c r="B82" s="15" t="s">
        <v>246</v>
      </c>
      <c r="C82" s="15" t="str">
        <f>VLOOKUP($B82,Feuil2!$A:$U,2,FALSE)</f>
        <v>051</v>
      </c>
      <c r="D82" s="15" t="str">
        <f>VLOOKUP($B82,Feuil2!$A:$U,3,FALSE)</f>
        <v>BAZANCOURT</v>
      </c>
      <c r="E82" s="15" t="str">
        <f>VLOOKUP($B82,Feuil2!$A:$U,4,FALSE)</f>
        <v>51043</v>
      </c>
      <c r="F82" s="15" t="str">
        <f>VLOOKUP($B82,Feuil2!$A:$U,5,FALSE)</f>
        <v>CLG</v>
      </c>
      <c r="G82" s="15" t="str">
        <f>VLOOKUP($B82,Feuil2!$A:$U,6,FALSE)</f>
        <v>GEORGES CHARPAK</v>
      </c>
      <c r="H82" s="15" t="str">
        <f>VLOOKUP($B82,Feuil2!$A:$U,7,FALSE)</f>
        <v>CLG GEORGES CHARPAK</v>
      </c>
      <c r="I82" s="15" t="str">
        <f>VLOOKUP($B82,Feuil2!$A:$U,8,FALSE)</f>
        <v>REIMS</v>
      </c>
      <c r="J82" s="15" t="str">
        <f>VLOOKUP($B82,Feuil2!$A:$U,9,FALSE)</f>
        <v>BAZANCOURT</v>
      </c>
      <c r="K82" s="15" t="str">
        <f>VLOOKUP($B82,Feuil2!$A:$U,10,FALSE)</f>
        <v>03.26.03.32.12</v>
      </c>
      <c r="L82" s="15">
        <f>VLOOKUP($B82,Feuil2!$A:$U,11,FALSE)</f>
        <v>0</v>
      </c>
      <c r="M82" s="15" t="str">
        <f>VLOOKUP($B82,Feuil2!$A:$U,12,FALSE)</f>
        <v>49.3608132</v>
      </c>
      <c r="N82" s="15" t="str">
        <f>VLOOKUP($B82,Feuil2!$A:$U,13,FALSE)</f>
        <v>4.167485</v>
      </c>
      <c r="O82" s="15" t="str">
        <f>VLOOKUP($B82,Feuil2!$A:$U,14,FALSE)</f>
        <v>ce.0511326P@ac-reims.fr</v>
      </c>
      <c r="P82" s="15" t="str">
        <f>VLOOKUP($B82,Feuil2!$A:$U,15,FALSE)</f>
        <v>ESPLANADE JEAN MONNET</v>
      </c>
      <c r="Q82" s="15" t="str">
        <f>VLOOKUP($B82,Feuil2!$A:$U,16,FALSE)</f>
        <v>51110</v>
      </c>
      <c r="R82" s="15" t="str">
        <f>VLOOKUP($B82,Feuil2!$A:$U,17,FALSE)</f>
        <v>BAZANCOURT</v>
      </c>
      <c r="S82" s="16" t="str">
        <f>VLOOKUP($B82,Feuil2!$A:$U,18,FALSE)</f>
        <v>,bounceOnAdd: true, bounceOnAddOptions: {duration: 500, height: 100},bounceOnAddCallback: function() {console.log(*done*)}});</v>
      </c>
      <c r="T82" s="15" t="s">
        <v>2361</v>
      </c>
      <c r="U82" s="15" t="s">
        <v>2362</v>
      </c>
      <c r="V82" s="15" t="s">
        <v>2274</v>
      </c>
      <c r="W82" s="15" t="str">
        <f t="shared" si="4"/>
        <v>var CLG_0511326Prang88=L.marker([49.3608132,4.167485],{icon:icon_CLG,bounceOnAdd: true, bounceOnAddOptions: {duration: 500, height: 100},bounceOnAddCallback: function() {console.log(*done*)}});CLG_0511326Prang88.bindPopup('&lt;p align=center&gt; &lt;font size=2&gt;&lt;b&gt;&lt;u&gt;CLG GEORGES CHARPAK&lt;/b&gt;&lt;/u&gt;&lt;br&gt;&lt;br&gt;&lt;font size=1&gt;ESPLANADE JEAN MONNET&lt;br&gt;51110&lt;b&gt; BAZANCOURT&lt;/b&gt;&lt;br&gt;03.26.03.32.12&lt;br&gt;&lt;font size=2&gt;&lt;b&gt;&lt;u&gt;&lt;/p&gt;Parcours&lt;/u&gt;&lt;/b&gt; : CITOYEN &lt;br&gt;&lt;br&gt;&lt;b&gt;&lt;u&gt;Action&lt;/u&gt;&lt;/b&gt; : Solidarité avec les Antilles&lt;br&gt;&lt;br&gt;&lt;b&gt;&lt;u&gt;Référent&lt;/u&gt;&lt;/b&gt; : Ms. MAHIHENNI et REY&lt;p align=center&gt;&lt;br&gt;&lt;INPUT TYPE=*button* VALUE=*envoyer un message électronique* *style=width:215px* onClick=*parent.location=\'mailto:ce.0511326P@ac-reims.fr\'*&gt;&lt;br&gt;&lt;br&gt;&lt;a href=0 target=_blank &gt;Pour en savoir plus&lt;/a&gt;');</v>
      </c>
      <c r="X82" s="15" t="str">
        <f t="shared" si="5"/>
        <v>*&lt;b&gt;Solidarité avec les Antilles*:CLG_0511326Prang88,</v>
      </c>
    </row>
    <row r="83" spans="1:24" s="15" customFormat="1" x14ac:dyDescent="0.25">
      <c r="A83" s="15">
        <v>89</v>
      </c>
      <c r="B83" s="15" t="s">
        <v>135</v>
      </c>
      <c r="C83" s="15" t="str">
        <f>VLOOKUP($B83,Feuil2!$A:$U,2,FALSE)</f>
        <v>008</v>
      </c>
      <c r="D83" s="15" t="str">
        <f>VLOOKUP($B83,Feuil2!$A:$U,3,FALSE)</f>
        <v>RAUCOURT-ET-FLABA</v>
      </c>
      <c r="E83" s="15" t="str">
        <f>VLOOKUP($B83,Feuil2!$A:$U,4,FALSE)</f>
        <v>08354</v>
      </c>
      <c r="F83" s="15" t="str">
        <f>VLOOKUP($B83,Feuil2!$A:$U,5,FALSE)</f>
        <v>CLG</v>
      </c>
      <c r="G83" s="15" t="str">
        <f>VLOOKUP($B83,Feuil2!$A:$U,6,FALSE)</f>
        <v>RAUCOURT</v>
      </c>
      <c r="H83" s="15" t="str">
        <f>VLOOKUP($B83,Feuil2!$A:$U,7,FALSE)</f>
        <v>CLG RAUCOURT</v>
      </c>
      <c r="I83" s="15" t="str">
        <f>VLOOKUP($B83,Feuil2!$A:$U,8,FALSE)</f>
        <v>CHARLEV.-S</v>
      </c>
      <c r="J83" s="15" t="str">
        <f>VLOOKUP($B83,Feuil2!$A:$U,9,FALSE)</f>
        <v>MOUZON-RAUCOURT-ET-FLABA</v>
      </c>
      <c r="K83" s="15" t="str">
        <f>VLOOKUP($B83,Feuil2!$A:$U,10,FALSE)</f>
        <v>03.24.26.70.62</v>
      </c>
      <c r="L83" s="15" t="str">
        <f>VLOOKUP($B83,Feuil2!$A:$U,11,FALSE)</f>
        <v>http://sepia.ac-reims.fr/clg-raucourt/-joomla-/</v>
      </c>
      <c r="M83" s="15" t="str">
        <f>VLOOKUP($B83,Feuil2!$A:$U,12,FALSE)</f>
        <v>49.6061246</v>
      </c>
      <c r="N83" s="15" t="str">
        <f>VLOOKUP($B83,Feuil2!$A:$U,13,FALSE)</f>
        <v>4.960898</v>
      </c>
      <c r="O83" s="15" t="str">
        <f>VLOOKUP($B83,Feuil2!$A:$U,14,FALSE)</f>
        <v>ce.0081103F@ac-reims.fr</v>
      </c>
      <c r="P83" s="15" t="str">
        <f>VLOOKUP($B83,Feuil2!$A:$U,15,FALSE)</f>
        <v>RUE DU FOND DE VILLERS</v>
      </c>
      <c r="Q83" s="15" t="str">
        <f>VLOOKUP($B83,Feuil2!$A:$U,16,FALSE)</f>
        <v>08450</v>
      </c>
      <c r="R83" s="15" t="str">
        <f>VLOOKUP($B83,Feuil2!$A:$U,17,FALSE)</f>
        <v>RAUCOURT ET FLABA</v>
      </c>
      <c r="S83" s="16" t="str">
        <f>VLOOKUP($B83,Feuil2!$A:$U,18,FALSE)</f>
        <v>,bounceOnAdd: true, bounceOnAddOptions: {duration: 500, height: 100},bounceOnAddCallback: function() {console.log(*done*)}});</v>
      </c>
      <c r="T83" s="15" t="s">
        <v>2315</v>
      </c>
      <c r="U83" s="15" t="s">
        <v>2418</v>
      </c>
      <c r="V83" s="15" t="s">
        <v>2262</v>
      </c>
      <c r="W83" s="15" t="str">
        <f t="shared" si="4"/>
        <v>var CLG_0081103Frang89=L.marker([49.6061246,4.960898],{icon:icon_CLG,bounceOnAdd: true, bounceOnAddOptions: {duration: 500, height: 100},bounceOnAddCallback: function() {console.log(*done*)}});CLG_0081103Frang89.bindPopup('&lt;p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Sortie \'Patinoire\'&lt;br&gt;&lt;br&gt;&lt;b&gt;&lt;u&gt;Référent&lt;/u&gt;&lt;/b&gt; : Mme LALLEMENT&lt;p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83" s="15" t="str">
        <f t="shared" si="5"/>
        <v>*&lt;b&gt;Sortie \'Patinoire\'*:CLG_0081103Frang89,</v>
      </c>
    </row>
    <row r="84" spans="1:24" s="15" customFormat="1" x14ac:dyDescent="0.25">
      <c r="A84" s="15">
        <v>90</v>
      </c>
      <c r="B84" s="15" t="s">
        <v>135</v>
      </c>
      <c r="C84" s="15" t="str">
        <f>VLOOKUP($B84,Feuil2!$A:$U,2,FALSE)</f>
        <v>008</v>
      </c>
      <c r="D84" s="15" t="str">
        <f>VLOOKUP($B84,Feuil2!$A:$U,3,FALSE)</f>
        <v>RAUCOURT-ET-FLABA</v>
      </c>
      <c r="E84" s="15" t="str">
        <f>VLOOKUP($B84,Feuil2!$A:$U,4,FALSE)</f>
        <v>08354</v>
      </c>
      <c r="F84" s="15" t="str">
        <f>VLOOKUP($B84,Feuil2!$A:$U,5,FALSE)</f>
        <v>CLG</v>
      </c>
      <c r="G84" s="15" t="str">
        <f>VLOOKUP($B84,Feuil2!$A:$U,6,FALSE)</f>
        <v>RAUCOURT</v>
      </c>
      <c r="H84" s="15" t="str">
        <f>VLOOKUP($B84,Feuil2!$A:$U,7,FALSE)</f>
        <v>CLG RAUCOURT</v>
      </c>
      <c r="I84" s="15" t="str">
        <f>VLOOKUP($B84,Feuil2!$A:$U,8,FALSE)</f>
        <v>CHARLEV.-S</v>
      </c>
      <c r="J84" s="15" t="str">
        <f>VLOOKUP($B84,Feuil2!$A:$U,9,FALSE)</f>
        <v>MOUZON-RAUCOURT-ET-FLABA</v>
      </c>
      <c r="K84" s="15" t="str">
        <f>VLOOKUP($B84,Feuil2!$A:$U,10,FALSE)</f>
        <v>03.24.26.70.62</v>
      </c>
      <c r="L84" s="15" t="str">
        <f>VLOOKUP($B84,Feuil2!$A:$U,11,FALSE)</f>
        <v>http://sepia.ac-reims.fr/clg-raucourt/-joomla-/</v>
      </c>
      <c r="M84" s="15" t="str">
        <f>VLOOKUP($B84,Feuil2!$A:$U,12,FALSE)</f>
        <v>49.6061246</v>
      </c>
      <c r="N84" s="15" t="str">
        <f>VLOOKUP($B84,Feuil2!$A:$U,13,FALSE)</f>
        <v>4.960898</v>
      </c>
      <c r="O84" s="15" t="str">
        <f>VLOOKUP($B84,Feuil2!$A:$U,14,FALSE)</f>
        <v>ce.0081103F@ac-reims.fr</v>
      </c>
      <c r="P84" s="15" t="str">
        <f>VLOOKUP($B84,Feuil2!$A:$U,15,FALSE)</f>
        <v>RUE DU FOND DE VILLERS</v>
      </c>
      <c r="Q84" s="15" t="str">
        <f>VLOOKUP($B84,Feuil2!$A:$U,16,FALSE)</f>
        <v>08450</v>
      </c>
      <c r="R84" s="15" t="str">
        <f>VLOOKUP($B84,Feuil2!$A:$U,17,FALSE)</f>
        <v>RAUCOURT ET FLABA</v>
      </c>
      <c r="S84" s="16" t="str">
        <f>VLOOKUP($B84,Feuil2!$A:$U,18,FALSE)</f>
        <v>,bounceOnAdd: true, bounceOnAddOptions: {duration: 500, height: 100},bounceOnAddCallback: function() {console.log(*done*)}});</v>
      </c>
      <c r="T84" s="15" t="s">
        <v>2315</v>
      </c>
      <c r="U84" s="15" t="s">
        <v>2399</v>
      </c>
      <c r="V84" s="15" t="s">
        <v>2262</v>
      </c>
      <c r="W84" s="15" t="str">
        <f t="shared" si="4"/>
        <v>var CLG_0081103Frang90=L.marker([49.6061246,4.960898],{icon:icon_CLG,bounceOnAdd: true, bounceOnAddOptions: {duration: 500, height: 100},bounceOnAddCallback: function() {console.log(*done*)}});CLG_0081103Frang90.bindPopup('&lt;p align=center&gt; &lt;font size=2&gt;&lt;b&gt;&lt;u&gt;CLG RAUCOURT&lt;/b&gt;&lt;/u&gt;&lt;br&gt;&lt;br&gt;&lt;font size=1&gt;RUE DU FOND DE VILLERS&lt;br&gt;08450&lt;b&gt; RAUCOURT ET FLABA&lt;/b&gt;&lt;br&gt;03.24.26.70.62&lt;br&gt;&lt;font size=2&gt;&lt;b&gt;&lt;u&gt;&lt;/p&gt;Parcours&lt;/u&gt;&lt;/b&gt; : CITOYEN&lt;br&gt;&lt;br&gt;&lt;b&gt;&lt;u&gt;Action&lt;/u&gt;&lt;/b&gt; : Spectacle de fin d\'année &lt;br&gt;&lt;br&gt;&lt;b&gt;&lt;u&gt;Référent&lt;/u&gt;&lt;/b&gt; : Mme LALLEMENT&lt;p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X84" s="15" t="str">
        <f t="shared" si="5"/>
        <v>*&lt;b&gt;Spectacle de fin d\'année *:CLG_0081103Frang90,</v>
      </c>
    </row>
    <row r="85" spans="1:24" s="15" customFormat="1" x14ac:dyDescent="0.25">
      <c r="A85" s="15">
        <v>91</v>
      </c>
      <c r="B85" s="15" t="s">
        <v>335</v>
      </c>
      <c r="C85" s="15" t="str">
        <f>VLOOKUP($B85,Feuil2!$A:$U,2,FALSE)</f>
        <v>051</v>
      </c>
      <c r="D85" s="15" t="str">
        <f>VLOOKUP($B85,Feuil2!$A:$U,3,FALSE)</f>
        <v>SAINTE-MENEHOULD</v>
      </c>
      <c r="E85" s="15" t="str">
        <f>VLOOKUP($B85,Feuil2!$A:$U,4,FALSE)</f>
        <v>51507</v>
      </c>
      <c r="F85" s="15" t="str">
        <f>VLOOKUP($B85,Feuil2!$A:$U,5,FALSE)</f>
        <v>CLG</v>
      </c>
      <c r="G85" s="15" t="str">
        <f>VLOOKUP($B85,Feuil2!$A:$U,6,FALSE)</f>
        <v>JEAN-BAPTISTE DROUET</v>
      </c>
      <c r="H85" s="15" t="str">
        <f>VLOOKUP($B85,Feuil2!$A:$U,7,FALSE)</f>
        <v>CLG JEAN-BAPTISTE DROUET</v>
      </c>
      <c r="I85" s="15" t="str">
        <f>VLOOKUP($B85,Feuil2!$A:$U,8,FALSE)</f>
        <v>CHALONS</v>
      </c>
      <c r="J85" s="15" t="str">
        <f>VLOOKUP($B85,Feuil2!$A:$U,9,FALSE)</f>
        <v>STE-MENEHOULD</v>
      </c>
      <c r="K85" s="15" t="str">
        <f>VLOOKUP($B85,Feuil2!$A:$U,10,FALSE)</f>
        <v>03.26.60.98.22</v>
      </c>
      <c r="L85" s="15">
        <f>VLOOKUP($B85,Feuil2!$A:$U,11,FALSE)</f>
        <v>0</v>
      </c>
      <c r="M85" s="15" t="str">
        <f>VLOOKUP($B85,Feuil2!$A:$U,12,FALSE)</f>
        <v>49.0924826</v>
      </c>
      <c r="N85" s="15" t="str">
        <f>VLOOKUP($B85,Feuil2!$A:$U,13,FALSE)</f>
        <v>4.9114622</v>
      </c>
      <c r="O85" s="15" t="str">
        <f>VLOOKUP($B85,Feuil2!$A:$U,14,FALSE)</f>
        <v>ce.0511191T@ac-reims.fr</v>
      </c>
      <c r="P85" s="15" t="str">
        <f>VLOOKUP($B85,Feuil2!$A:$U,15,FALSE)</f>
        <v>1 ROUTE ROYALE</v>
      </c>
      <c r="Q85" s="15" t="str">
        <f>VLOOKUP($B85,Feuil2!$A:$U,16,FALSE)</f>
        <v>51801</v>
      </c>
      <c r="R85" s="15" t="str">
        <f>VLOOKUP($B85,Feuil2!$A:$U,17,FALSE)</f>
        <v>STE MENEHOULD CEDEX</v>
      </c>
      <c r="S85" s="16" t="str">
        <f>VLOOKUP($B85,Feuil2!$A:$U,18,FALSE)</f>
        <v>,bounceOnAdd: true, bounceOnAddOptions: {duration: 500, height: 100},bounceOnAddCallback: function() {console.log(*done*)}});</v>
      </c>
      <c r="T85" s="15" t="s">
        <v>2353</v>
      </c>
      <c r="U85" s="15" t="s">
        <v>2354</v>
      </c>
      <c r="V85" s="15" t="s">
        <v>2262</v>
      </c>
      <c r="W85" s="15" t="str">
        <f t="shared" si="4"/>
        <v>var CLG_0511191Trang91=L.marker([49.0924826,4.9114622],{icon:icon_CLG,bounceOnAdd: true, bounceOnAddOptions: {duration: 500, height: 100},bounceOnAddCallback: function() {console.log(*done*)}});CLG_0511191Trang91.bindPopup('&lt;p align=center&gt; &lt;font size=2&gt;&lt;b&gt;&lt;u&gt;CLG JEAN-BAPTISTE DROUET&lt;/b&gt;&lt;/u&gt;&lt;br&gt;&lt;br&gt;&lt;font size=1&gt;1 ROUTE ROYALE&lt;br&gt;51801&lt;b&gt; STE MENEHOULD CEDEX&lt;/b&gt;&lt;br&gt;03.26.60.98.22&lt;br&gt;&lt;font size=2&gt;&lt;b&gt;&lt;u&gt;&lt;/p&gt;Parcours&lt;/u&gt;&lt;/b&gt; : CITOYEN&lt;br&gt;&lt;br&gt;&lt;b&gt;&lt;u&gt;Action&lt;/u&gt;&lt;/b&gt; : Spectacle des talents&lt;br&gt;&lt;br&gt;&lt;b&gt;&lt;u&gt;Référent&lt;/u&gt;&lt;/b&gt; : Mme ROYNETTE&lt;p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X85" s="15" t="str">
        <f t="shared" si="5"/>
        <v>*&lt;b&gt;Spectacle des talents*:CLG_0511191Trang91,</v>
      </c>
    </row>
    <row r="86" spans="1:24" s="15" customFormat="1" x14ac:dyDescent="0.25">
      <c r="A86" s="15">
        <v>92</v>
      </c>
      <c r="B86" s="15" t="s">
        <v>138</v>
      </c>
      <c r="C86" s="15" t="str">
        <f>VLOOKUP($B86,Feuil2!$A:$U,2,FALSE)</f>
        <v>008</v>
      </c>
      <c r="D86" s="15" t="str">
        <f>VLOOKUP($B86,Feuil2!$A:$U,3,FALSE)</f>
        <v>REVIN</v>
      </c>
      <c r="E86" s="15" t="str">
        <f>VLOOKUP($B86,Feuil2!$A:$U,4,FALSE)</f>
        <v>08363</v>
      </c>
      <c r="F86" s="15" t="str">
        <f>VLOOKUP($B86,Feuil2!$A:$U,5,FALSE)</f>
        <v>LPO</v>
      </c>
      <c r="G86" s="15" t="str">
        <f>VLOOKUP($B86,Feuil2!$A:$U,6,FALSE)</f>
        <v>JEAN MOULIN</v>
      </c>
      <c r="H86" s="15" t="str">
        <f>VLOOKUP($B86,Feuil2!$A:$U,7,FALSE)</f>
        <v>LPO JEAN MOULIN</v>
      </c>
      <c r="I86" s="15" t="str">
        <f>VLOOKUP($B86,Feuil2!$A:$U,8,FALSE)</f>
        <v>VALL.MEUSE</v>
      </c>
      <c r="J86" s="15" t="str">
        <f>VLOOKUP($B86,Feuil2!$A:$U,9,FALSE)</f>
        <v>REVIN</v>
      </c>
      <c r="K86" s="15" t="str">
        <f>VLOOKUP($B86,Feuil2!$A:$U,10,FALSE)</f>
        <v>03.24.42.65.08</v>
      </c>
      <c r="L86" s="15" t="str">
        <f>VLOOKUP($B86,Feuil2!$A:$U,11,FALSE)</f>
        <v>http://www.jeanmoulinrevin.fr</v>
      </c>
      <c r="M86" s="15" t="str">
        <f>VLOOKUP($B86,Feuil2!$A:$U,12,FALSE)</f>
        <v>49.9286852</v>
      </c>
      <c r="N86" s="15" t="str">
        <f>VLOOKUP($B86,Feuil2!$A:$U,13,FALSE)</f>
        <v>4.6545239</v>
      </c>
      <c r="O86" s="15" t="str">
        <f>VLOOKUP($B86,Feuil2!$A:$U,14,FALSE)</f>
        <v>ce.0080040A@ac-reims.fr</v>
      </c>
      <c r="P86" s="15" t="str">
        <f>VLOOKUP($B86,Feuil2!$A:$U,15,FALSE)</f>
        <v>996 AVENUE DE LA CITE SCOLAIRE</v>
      </c>
      <c r="Q86" s="15" t="str">
        <f>VLOOKUP($B86,Feuil2!$A:$U,16,FALSE)</f>
        <v>08500</v>
      </c>
      <c r="R86" s="15" t="str">
        <f>VLOOKUP($B86,Feuil2!$A:$U,17,FALSE)</f>
        <v>REVIN</v>
      </c>
      <c r="S86" s="16" t="str">
        <f>VLOOKUP($B86,Feuil2!$A:$U,18,FALSE)</f>
        <v>,bounceOnAdd: true, bounceOnAddOptions: {duration: 500, height: 100},bounceOnAddCallback: function() {console.log(*done*)}});</v>
      </c>
      <c r="T86" s="15" t="s">
        <v>2292</v>
      </c>
      <c r="U86" s="15" t="s">
        <v>2299</v>
      </c>
      <c r="V86" s="15" t="s">
        <v>2262</v>
      </c>
      <c r="W86" s="15" t="str">
        <f t="shared" si="4"/>
        <v>var LPO_0080040Arang92=L.marker([49.9286852,4.6545239],{icon:icon_LPO,bounceOnAdd: true, bounceOnAddOptions: {duration: 500, height: 100},bounceOnAddCallback: function() {console.log(*done*)}});LPO_0080040Arang92.bindPopup('&lt;p align=center&gt; &lt;font size=2&gt;&lt;b&gt;&lt;u&gt;LPO JEAN MOULIN&lt;/b&gt;&lt;/u&gt;&lt;br&gt;&lt;br&gt;&lt;font size=1&gt;996 AVENUE DE LA CITE SCOLAIRE&lt;br&gt;08500&lt;b&gt; REVIN&lt;/b&gt;&lt;br&gt;03.24.42.65.08&lt;br&gt;&lt;font size=2&gt;&lt;b&gt;&lt;u&gt;&lt;/p&gt;Parcours&lt;/u&gt;&lt;/b&gt; : CITOYEN&lt;br&gt;&lt;br&gt;&lt;b&gt;&lt;u&gt;Action&lt;/u&gt;&lt;/b&gt; : Tutorat&lt;br&gt;&lt;br&gt;&lt;b&gt;&lt;u&gt;Référent&lt;/u&gt;&lt;/b&gt; : M.MILLANT&lt;p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X86" s="15" t="str">
        <f t="shared" si="5"/>
        <v>*&lt;b&gt;Tutorat*:LPO_0080040Arang92,</v>
      </c>
    </row>
    <row r="87" spans="1:24" s="15" customFormat="1" x14ac:dyDescent="0.25">
      <c r="A87" s="15">
        <v>93</v>
      </c>
      <c r="B87" s="15" t="s">
        <v>130</v>
      </c>
      <c r="C87" s="15" t="str">
        <f>VLOOKUP($B87,Feuil2!$A:$U,2,FALSE)</f>
        <v>008</v>
      </c>
      <c r="D87" s="15" t="str">
        <f>VLOOKUP($B87,Feuil2!$A:$U,3,FALSE)</f>
        <v>NOUZONVILLE</v>
      </c>
      <c r="E87" s="15" t="str">
        <f>VLOOKUP($B87,Feuil2!$A:$U,4,FALSE)</f>
        <v>08328</v>
      </c>
      <c r="F87" s="15" t="str">
        <f>VLOOKUP($B87,Feuil2!$A:$U,5,FALSE)</f>
        <v>CLG</v>
      </c>
      <c r="G87" s="15" t="str">
        <f>VLOOKUP($B87,Feuil2!$A:$U,6,FALSE)</f>
        <v>JEAN ROGISSART</v>
      </c>
      <c r="H87" s="15" t="str">
        <f>VLOOKUP($B87,Feuil2!$A:$U,7,FALSE)</f>
        <v>CLG JEAN ROGISSART</v>
      </c>
      <c r="I87" s="15" t="str">
        <f>VLOOKUP($B87,Feuil2!$A:$U,8,FALSE)</f>
        <v>CHARLEV.-S</v>
      </c>
      <c r="J87" s="15" t="str">
        <f>VLOOKUP($B87,Feuil2!$A:$U,9,FALSE)</f>
        <v>NOUZONVILLE</v>
      </c>
      <c r="K87" s="15" t="str">
        <f>VLOOKUP($B87,Feuil2!$A:$U,10,FALSE)</f>
        <v>03.24.53.81.00</v>
      </c>
      <c r="L87" s="15" t="str">
        <f>VLOOKUP($B87,Feuil2!$A:$U,11,FALSE)</f>
        <v>http://sepia.ac-reims.fr/clg-nouzonville/-spip-/</v>
      </c>
      <c r="M87" s="15" t="str">
        <f>VLOOKUP($B87,Feuil2!$A:$U,12,FALSE)</f>
        <v>49.8178279</v>
      </c>
      <c r="N87" s="15" t="str">
        <f>VLOOKUP($B87,Feuil2!$A:$U,13,FALSE)</f>
        <v>4.74591</v>
      </c>
      <c r="O87" s="15" t="str">
        <f>VLOOKUP($B87,Feuil2!$A:$U,14,FALSE)</f>
        <v>ce.0080036W@ac-reims.fr</v>
      </c>
      <c r="P87" s="15" t="str">
        <f>VLOOKUP($B87,Feuil2!$A:$U,15,FALSE)</f>
        <v>9 RUE BARA</v>
      </c>
      <c r="Q87" s="15" t="str">
        <f>VLOOKUP($B87,Feuil2!$A:$U,16,FALSE)</f>
        <v>08700</v>
      </c>
      <c r="R87" s="15" t="str">
        <f>VLOOKUP($B87,Feuil2!$A:$U,17,FALSE)</f>
        <v>NOUZONVILLE</v>
      </c>
      <c r="S87" s="16" t="str">
        <f>VLOOKUP($B87,Feuil2!$A:$U,18,FALSE)</f>
        <v>,bounceOnAdd: true, bounceOnAddOptions: {duration: 500, height: 100},bounceOnAddCallback: function() {console.log(*done*)}});</v>
      </c>
      <c r="T87" s="15" t="s">
        <v>2282</v>
      </c>
      <c r="U87" s="15" t="s">
        <v>2286</v>
      </c>
      <c r="V87" s="15" t="s">
        <v>2262</v>
      </c>
      <c r="W87" s="15" t="str">
        <f t="shared" si="4"/>
        <v>var CLG_0080036Wrang93=L.marker([49.8178279,4.74591],{icon:icon_CLG,bounceOnAdd: true, bounceOnAddOptions: {duration: 500, height: 100},bounceOnAddCallback: function() {console.log(*done*)}});CLG_0080036Wrang93.bindPopup('&lt;p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CITOYEN&lt;br&gt;&lt;br&gt;&lt;b&gt;&lt;u&gt;Action&lt;/u&gt;&lt;/b&gt; : UNICEF&lt;br&gt;&lt;br&gt;&lt;b&gt;&lt;u&gt;Référent&lt;/u&gt;&lt;/b&gt; : Mme BOUILLOT&lt;p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87" s="15" t="str">
        <f t="shared" si="5"/>
        <v>*&lt;b&gt;UNICEF*:CLG_0080036Wrang93,</v>
      </c>
    </row>
    <row r="88" spans="1:24" s="15" customFormat="1" x14ac:dyDescent="0.25">
      <c r="A88" s="15">
        <v>94</v>
      </c>
      <c r="B88" s="15" t="s">
        <v>246</v>
      </c>
      <c r="C88" s="15" t="str">
        <f>VLOOKUP($B88,Feuil2!$A:$U,2,FALSE)</f>
        <v>051</v>
      </c>
      <c r="D88" s="15" t="str">
        <f>VLOOKUP($B88,Feuil2!$A:$U,3,FALSE)</f>
        <v>BAZANCOURT</v>
      </c>
      <c r="E88" s="15" t="str">
        <f>VLOOKUP($B88,Feuil2!$A:$U,4,FALSE)</f>
        <v>51043</v>
      </c>
      <c r="F88" s="15" t="str">
        <f>VLOOKUP($B88,Feuil2!$A:$U,5,FALSE)</f>
        <v>CLG</v>
      </c>
      <c r="G88" s="15" t="str">
        <f>VLOOKUP($B88,Feuil2!$A:$U,6,FALSE)</f>
        <v>GEORGES CHARPAK</v>
      </c>
      <c r="H88" s="15" t="str">
        <f>VLOOKUP($B88,Feuil2!$A:$U,7,FALSE)</f>
        <v>CLG GEORGES CHARPAK</v>
      </c>
      <c r="I88" s="15" t="str">
        <f>VLOOKUP($B88,Feuil2!$A:$U,8,FALSE)</f>
        <v>REIMS</v>
      </c>
      <c r="J88" s="15" t="str">
        <f>VLOOKUP($B88,Feuil2!$A:$U,9,FALSE)</f>
        <v>BAZANCOURT</v>
      </c>
      <c r="K88" s="15" t="str">
        <f>VLOOKUP($B88,Feuil2!$A:$U,10,FALSE)</f>
        <v>03.26.03.32.12</v>
      </c>
      <c r="L88" s="15">
        <f>VLOOKUP($B88,Feuil2!$A:$U,11,FALSE)</f>
        <v>0</v>
      </c>
      <c r="M88" s="15" t="str">
        <f>VLOOKUP($B88,Feuil2!$A:$U,12,FALSE)</f>
        <v>49.3608132</v>
      </c>
      <c r="N88" s="15" t="str">
        <f>VLOOKUP($B88,Feuil2!$A:$U,13,FALSE)</f>
        <v>4.167485</v>
      </c>
      <c r="O88" s="15" t="str">
        <f>VLOOKUP($B88,Feuil2!$A:$U,14,FALSE)</f>
        <v>ce.0511326P@ac-reims.fr</v>
      </c>
      <c r="P88" s="15" t="str">
        <f>VLOOKUP($B88,Feuil2!$A:$U,15,FALSE)</f>
        <v>ESPLANADE JEAN MONNET</v>
      </c>
      <c r="Q88" s="15" t="str">
        <f>VLOOKUP($B88,Feuil2!$A:$U,16,FALSE)</f>
        <v>51110</v>
      </c>
      <c r="R88" s="15" t="str">
        <f>VLOOKUP($B88,Feuil2!$A:$U,17,FALSE)</f>
        <v>BAZANCOURT</v>
      </c>
      <c r="S88" s="16" t="str">
        <f>VLOOKUP($B88,Feuil2!$A:$U,18,FALSE)</f>
        <v>,bounceOnAdd: true, bounceOnAddOptions: {duration: 500, height: 100},bounceOnAddCallback: function() {console.log(*done*)}});</v>
      </c>
      <c r="T88" s="15" t="s">
        <v>2361</v>
      </c>
      <c r="U88" s="15" t="s">
        <v>2363</v>
      </c>
      <c r="V88" s="15" t="s">
        <v>2274</v>
      </c>
      <c r="W88" s="15" t="str">
        <f t="shared" si="4"/>
        <v>var CLG_0511326Prang94=L.marker([49.3608132,4.167485],{icon:icon_CLG,bounceOnAdd: true, bounceOnAddOptions: {duration: 500, height: 100},bounceOnAddCallback: function() {console.log(*done*)}});CLG_0511326Prang94.bindPopup('&lt;p align=center&gt; &lt;font size=2&gt;&lt;b&gt;&lt;u&gt;CLG GEORGES CHARPAK&lt;/b&gt;&lt;/u&gt;&lt;br&gt;&lt;br&gt;&lt;font size=1&gt;ESPLANADE JEAN MONNET&lt;br&gt;51110&lt;b&gt; BAZANCOURT&lt;/b&gt;&lt;br&gt;03.26.03.32.12&lt;br&gt;&lt;font size=2&gt;&lt;b&gt;&lt;u&gt;&lt;/p&gt;Parcours&lt;/u&gt;&lt;/b&gt; : CITOYEN &lt;br&gt;&lt;br&gt;&lt;b&gt;&lt;u&gt;Action&lt;/u&gt;&lt;/b&gt; : Vivre ensemble au collège&lt;br&gt;&lt;br&gt;&lt;b&gt;&lt;u&gt;Référent&lt;/u&gt;&lt;/b&gt; : Ms. MAHIHENNI et REY&lt;p align=center&gt;&lt;br&gt;&lt;INPUT TYPE=*button* VALUE=*envoyer un message électronique* *style=width:215px* onClick=*parent.location=\'mailto:ce.0511326P@ac-reims.fr\'*&gt;&lt;br&gt;&lt;br&gt;&lt;a href=0 target=_blank &gt;Pour en savoir plus&lt;/a&gt;');</v>
      </c>
      <c r="X88" s="15" t="str">
        <f t="shared" si="5"/>
        <v>*&lt;b&gt;Vivre ensemble au collège*:CLG_0511326Prang94,</v>
      </c>
    </row>
    <row r="89" spans="1:24" x14ac:dyDescent="0.25">
      <c r="A89">
        <v>21</v>
      </c>
      <c r="B89" s="13" t="s">
        <v>391</v>
      </c>
      <c r="C89" s="13" t="str">
        <f>VLOOKUP($B89,Feuil2!$A:$U,2,FALSE)</f>
        <v>052</v>
      </c>
      <c r="D89" s="13" t="str">
        <f>VLOOKUP($B89,Feuil2!$A:$U,3,FALSE)</f>
        <v>FAYL-BILLOT</v>
      </c>
      <c r="E89" s="13" t="str">
        <f>VLOOKUP($B89,Feuil2!$A:$U,4,FALSE)</f>
        <v>52197</v>
      </c>
      <c r="F89" s="13" t="str">
        <f>VLOOKUP($B89,Feuil2!$A:$U,5,FALSE)</f>
        <v>CLG</v>
      </c>
      <c r="G89" s="13" t="str">
        <f>VLOOKUP($B89,Feuil2!$A:$U,6,FALSE)</f>
        <v>DES TROIS PROVINCES</v>
      </c>
      <c r="H89" s="13" t="str">
        <f>VLOOKUP($B89,Feuil2!$A:$U,7,FALSE)</f>
        <v>CLG DES TROIS PROVINCES</v>
      </c>
      <c r="I89" s="13" t="str">
        <f>VLOOKUP($B89,Feuil2!$A:$U,8,FALSE)</f>
        <v>CHAUMONT</v>
      </c>
      <c r="J89" s="13" t="str">
        <f>VLOOKUP($B89,Feuil2!$A:$U,9,FALSE)</f>
        <v>FAYL LA FORET</v>
      </c>
      <c r="K89" s="13" t="str">
        <f>VLOOKUP($B89,Feuil2!$A:$U,10,FALSE)</f>
        <v>03.25.88.65.98</v>
      </c>
      <c r="L89" s="13">
        <f>VLOOKUP($B89,Feuil2!$A:$U,11,FALSE)</f>
        <v>0</v>
      </c>
      <c r="M89" s="13" t="str">
        <f>VLOOKUP($B89,Feuil2!$A:$U,12,FALSE)</f>
        <v>47.7809133</v>
      </c>
      <c r="N89" s="13" t="str">
        <f>VLOOKUP($B89,Feuil2!$A:$U,13,FALSE)</f>
        <v>5.6067936</v>
      </c>
      <c r="O89" s="13" t="str">
        <f>VLOOKUP($B89,Feuil2!$A:$U,14,FALSE)</f>
        <v>ce.0520017L@ac-reims.fr</v>
      </c>
      <c r="P89" s="13" t="str">
        <f>VLOOKUP($B89,Feuil2!$A:$U,15,FALSE)</f>
        <v>RUE DES NOUOTTES</v>
      </c>
      <c r="Q89" s="13" t="str">
        <f>VLOOKUP($B89,Feuil2!$A:$U,16,FALSE)</f>
        <v>52500</v>
      </c>
      <c r="R89" s="13" t="str">
        <f>VLOOKUP($B89,Feuil2!$A:$U,17,FALSE)</f>
        <v>FAYL BILLOT</v>
      </c>
      <c r="S89" s="14" t="str">
        <f>VLOOKUP($B89,Feuil2!$A:$U,18,FALSE)</f>
        <v>,bounceOnAdd: true, bounceOnAddOptions: {duration: 500, height: 100},bounceOnAddCallback: function() {console.log(*done*)}});</v>
      </c>
      <c r="T89" s="13" t="s">
        <v>2369</v>
      </c>
      <c r="U89" s="13" t="s">
        <v>2370</v>
      </c>
      <c r="V89" s="13" t="s">
        <v>2289</v>
      </c>
      <c r="W89" s="13" t="str">
        <f t="shared" si="4"/>
        <v>var CLG_0520017Lrang21=L.marker([47.7809133,5.6067936],{icon:icon_CLG,bounceOnAdd: true, bounceOnAddOptions: {duration: 500, height: 100},bounceOnAddCallback: function() {console.log(*done*)}});CLG_0520017Lrang21.bindPopup('&lt;p align=center&gt; &lt;font size=2&gt;&lt;b&gt;&lt;u&gt;CLG DES TROIS PROVINCES&lt;/b&gt;&lt;/u&gt;&lt;br&gt;&lt;br&gt;&lt;font size=1&gt;RUE DES NOUOTTES&lt;br&gt;52500&lt;b&gt; FAYL BILLOT&lt;/b&gt;&lt;br&gt;03.25.88.65.98&lt;br&gt;&lt;font size=2&gt;&lt;b&gt;&lt;u&gt;&lt;/p&gt;Parcours&lt;/u&gt;&lt;/b&gt; : EDUCATIF DE SANTE&lt;br&gt;&lt;br&gt;&lt;b&gt;&lt;u&gt;Action&lt;/u&gt;&lt;/b&gt; : Commission Menu&lt;br&gt;&lt;br&gt;&lt;b&gt;&lt;u&gt;Référent&lt;/u&gt;&lt;/b&gt; : Mme CHANOIS&lt;p align=center&gt;&lt;br&gt;&lt;INPUT TYPE=*button* VALUE=*envoyer un message électronique* *style=width:215px* onClick=*parent.location=\'mailto:ce.0520017L@ac-reims.fr\'*&gt;&lt;br&gt;&lt;br&gt;&lt;a href=0 target=_blank &gt;Pour en savoir plus&lt;/a&gt;');</v>
      </c>
      <c r="X89" s="13" t="str">
        <f t="shared" si="5"/>
        <v>*&lt;b&gt;Commission Menu*:CLG_0520017Lrang21,</v>
      </c>
    </row>
    <row r="90" spans="1:24" x14ac:dyDescent="0.25">
      <c r="A90">
        <v>27</v>
      </c>
      <c r="B90" s="13" t="s">
        <v>296</v>
      </c>
      <c r="C90" s="13" t="str">
        <f>VLOOKUP($B90,Feuil2!$A:$U,2,FALSE)</f>
        <v>051</v>
      </c>
      <c r="D90" s="13" t="str">
        <f>VLOOKUP($B90,Feuil2!$A:$U,3,FALSE)</f>
        <v>MONTMIRAIL</v>
      </c>
      <c r="E90" s="13" t="str">
        <f>VLOOKUP($B90,Feuil2!$A:$U,4,FALSE)</f>
        <v>51380</v>
      </c>
      <c r="F90" s="13" t="str">
        <f>VLOOKUP($B90,Feuil2!$A:$U,5,FALSE)</f>
        <v>CLG</v>
      </c>
      <c r="G90" s="13" t="str">
        <f>VLOOKUP($B90,Feuil2!$A:$U,6,FALSE)</f>
        <v>DE LA BRIE CHAMPENOISE</v>
      </c>
      <c r="H90" s="13" t="str">
        <f>VLOOKUP($B90,Feuil2!$A:$U,7,FALSE)</f>
        <v>CLG DE LA BRIE CHAMPENOISE</v>
      </c>
      <c r="I90" s="13" t="str">
        <f>VLOOKUP($B90,Feuil2!$A:$U,8,FALSE)</f>
        <v>EPERNAY</v>
      </c>
      <c r="J90" s="13" t="str">
        <f>VLOOKUP($B90,Feuil2!$A:$U,9,FALSE)</f>
        <v>MONTMIRAIL</v>
      </c>
      <c r="K90" s="13" t="str">
        <f>VLOOKUP($B90,Feuil2!$A:$U,10,FALSE)</f>
        <v>03.26.81.01.50</v>
      </c>
      <c r="L90" s="13">
        <f>VLOOKUP($B90,Feuil2!$A:$U,11,FALSE)</f>
        <v>0</v>
      </c>
      <c r="M90" s="13" t="str">
        <f>VLOOKUP($B90,Feuil2!$A:$U,12,FALSE)</f>
        <v>48.8768877</v>
      </c>
      <c r="N90" s="13" t="str">
        <f>VLOOKUP($B90,Feuil2!$A:$U,13,FALSE)</f>
        <v>3.550012</v>
      </c>
      <c r="O90" s="13" t="str">
        <f>VLOOKUP($B90,Feuil2!$A:$U,14,FALSE)</f>
        <v>ce.0510026B@ac-reims.fr</v>
      </c>
      <c r="P90" s="13" t="str">
        <f>VLOOKUP($B90,Feuil2!$A:$U,15,FALSE)</f>
        <v>RUE DE L\'ECHELLE LE FRANC</v>
      </c>
      <c r="Q90" s="13" t="str">
        <f>VLOOKUP($B90,Feuil2!$A:$U,16,FALSE)</f>
        <v>51210</v>
      </c>
      <c r="R90" s="13" t="str">
        <f>VLOOKUP($B90,Feuil2!$A:$U,17,FALSE)</f>
        <v>MONTMIRAIL</v>
      </c>
      <c r="S90" s="14" t="str">
        <f>VLOOKUP($B90,Feuil2!$A:$U,18,FALSE)</f>
        <v>,bounceOnAdd: true, bounceOnAddOptions: {duration: 500, height: 100},bounceOnAddCallback: function() {console.log(*done*)}});</v>
      </c>
      <c r="T90" s="13" t="s">
        <v>2325</v>
      </c>
      <c r="U90" s="13" t="s">
        <v>2327</v>
      </c>
      <c r="V90" s="13" t="s">
        <v>2289</v>
      </c>
      <c r="W90" s="13" t="str">
        <f t="shared" si="4"/>
        <v>var CLG_0510026Brang27=L.marker([48.8768877,3.550012],{icon:icon_CLG,bounceOnAdd: true, bounceOnAddOptions: {duration: 500, height: 100},bounceOnAddCallback: function() {console.log(*done*)}});CLG_0510026Brang27.bindPopup('&lt;p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EDUCATIF DE SANTE&lt;br&gt;&lt;br&gt;&lt;b&gt;&lt;u&gt;Action&lt;/u&gt;&lt;/b&gt; : Corps à prendre&lt;br&gt;&lt;br&gt;&lt;b&gt;&lt;u&gt;Référent&lt;/u&gt;&lt;/b&gt; : Mme LOUIS&lt;p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90" s="13" t="str">
        <f t="shared" si="5"/>
        <v>*&lt;b&gt;Corps à prendre*:CLG_0510026Brang27,</v>
      </c>
    </row>
    <row r="91" spans="1:24" x14ac:dyDescent="0.25">
      <c r="A91">
        <v>48</v>
      </c>
      <c r="B91" s="13" t="s">
        <v>296</v>
      </c>
      <c r="C91" s="13" t="str">
        <f>VLOOKUP($B91,Feuil2!$A:$U,2,FALSE)</f>
        <v>051</v>
      </c>
      <c r="D91" s="13" t="str">
        <f>VLOOKUP($B91,Feuil2!$A:$U,3,FALSE)</f>
        <v>MONTMIRAIL</v>
      </c>
      <c r="E91" s="13" t="str">
        <f>VLOOKUP($B91,Feuil2!$A:$U,4,FALSE)</f>
        <v>51380</v>
      </c>
      <c r="F91" s="13" t="str">
        <f>VLOOKUP($B91,Feuil2!$A:$U,5,FALSE)</f>
        <v>CLG</v>
      </c>
      <c r="G91" s="13" t="str">
        <f>VLOOKUP($B91,Feuil2!$A:$U,6,FALSE)</f>
        <v>DE LA BRIE CHAMPENOISE</v>
      </c>
      <c r="H91" s="13" t="str">
        <f>VLOOKUP($B91,Feuil2!$A:$U,7,FALSE)</f>
        <v>CLG DE LA BRIE CHAMPENOISE</v>
      </c>
      <c r="I91" s="13" t="str">
        <f>VLOOKUP($B91,Feuil2!$A:$U,8,FALSE)</f>
        <v>EPERNAY</v>
      </c>
      <c r="J91" s="13" t="str">
        <f>VLOOKUP($B91,Feuil2!$A:$U,9,FALSE)</f>
        <v>MONTMIRAIL</v>
      </c>
      <c r="K91" s="13" t="str">
        <f>VLOOKUP($B91,Feuil2!$A:$U,10,FALSE)</f>
        <v>03.26.81.01.50</v>
      </c>
      <c r="L91" s="13">
        <f>VLOOKUP($B91,Feuil2!$A:$U,11,FALSE)</f>
        <v>0</v>
      </c>
      <c r="M91" s="13" t="str">
        <f>VLOOKUP($B91,Feuil2!$A:$U,12,FALSE)</f>
        <v>48.8768877</v>
      </c>
      <c r="N91" s="13" t="str">
        <f>VLOOKUP($B91,Feuil2!$A:$U,13,FALSE)</f>
        <v>3.550012</v>
      </c>
      <c r="O91" s="13" t="str">
        <f>VLOOKUP($B91,Feuil2!$A:$U,14,FALSE)</f>
        <v>ce.0510026B@ac-reims.fr</v>
      </c>
      <c r="P91" s="13" t="str">
        <f>VLOOKUP($B91,Feuil2!$A:$U,15,FALSE)</f>
        <v>RUE DE L\'ECHELLE LE FRANC</v>
      </c>
      <c r="Q91" s="13" t="str">
        <f>VLOOKUP($B91,Feuil2!$A:$U,16,FALSE)</f>
        <v>51210</v>
      </c>
      <c r="R91" s="13" t="str">
        <f>VLOOKUP($B91,Feuil2!$A:$U,17,FALSE)</f>
        <v>MONTMIRAIL</v>
      </c>
      <c r="S91" s="14" t="str">
        <f>VLOOKUP($B91,Feuil2!$A:$U,18,FALSE)</f>
        <v>,bounceOnAdd: true, bounceOnAddOptions: {duration: 500, height: 100},bounceOnAddCallback: function() {console.log(*done*)}});</v>
      </c>
      <c r="T91" s="13" t="s">
        <v>2325</v>
      </c>
      <c r="U91" s="13" t="s">
        <v>2338</v>
      </c>
      <c r="V91" s="13" t="s">
        <v>2289</v>
      </c>
      <c r="W91" s="13" t="str">
        <f t="shared" si="4"/>
        <v>var CLG_0510026Brang48=L.marker([48.8768877,3.550012],{icon:icon_CLG,bounceOnAdd: true, bounceOnAddOptions: {duration: 500, height: 100},bounceOnAddCallback: function() {console.log(*done*)}});CLG_0510026Brang48.bindPopup('&lt;p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EDUCATIF DE SANTE&lt;br&gt;&lt;br&gt;&lt;b&gt;&lt;u&gt;Action&lt;/u&gt;&lt;/b&gt; : Intervention Education à la sexualité et à la vie affective&lt;br&gt;&lt;br&gt;&lt;b&gt;&lt;u&gt;Référent&lt;/u&gt;&lt;/b&gt; : Mme LOUIS&lt;p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91" s="13" t="str">
        <f t="shared" si="5"/>
        <v>*&lt;b&gt;Intervention Education à la sexualité et à la vie affective*:CLG_0510026Brang48,</v>
      </c>
    </row>
    <row r="92" spans="1:24" x14ac:dyDescent="0.25">
      <c r="A92">
        <v>59</v>
      </c>
      <c r="B92" s="13" t="s">
        <v>296</v>
      </c>
      <c r="C92" s="13" t="str">
        <f>VLOOKUP($B92,Feuil2!$A:$U,2,FALSE)</f>
        <v>051</v>
      </c>
      <c r="D92" s="13" t="str">
        <f>VLOOKUP($B92,Feuil2!$A:$U,3,FALSE)</f>
        <v>MONTMIRAIL</v>
      </c>
      <c r="E92" s="13" t="str">
        <f>VLOOKUP($B92,Feuil2!$A:$U,4,FALSE)</f>
        <v>51380</v>
      </c>
      <c r="F92" s="13" t="str">
        <f>VLOOKUP($B92,Feuil2!$A:$U,5,FALSE)</f>
        <v>CLG</v>
      </c>
      <c r="G92" s="13" t="str">
        <f>VLOOKUP($B92,Feuil2!$A:$U,6,FALSE)</f>
        <v>DE LA BRIE CHAMPENOISE</v>
      </c>
      <c r="H92" s="13" t="str">
        <f>VLOOKUP($B92,Feuil2!$A:$U,7,FALSE)</f>
        <v>CLG DE LA BRIE CHAMPENOISE</v>
      </c>
      <c r="I92" s="13" t="str">
        <f>VLOOKUP($B92,Feuil2!$A:$U,8,FALSE)</f>
        <v>EPERNAY</v>
      </c>
      <c r="J92" s="13" t="str">
        <f>VLOOKUP($B92,Feuil2!$A:$U,9,FALSE)</f>
        <v>MONTMIRAIL</v>
      </c>
      <c r="K92" s="13" t="str">
        <f>VLOOKUP($B92,Feuil2!$A:$U,10,FALSE)</f>
        <v>03.26.81.01.50</v>
      </c>
      <c r="L92" s="13">
        <f>VLOOKUP($B92,Feuil2!$A:$U,11,FALSE)</f>
        <v>0</v>
      </c>
      <c r="M92" s="13" t="str">
        <f>VLOOKUP($B92,Feuil2!$A:$U,12,FALSE)</f>
        <v>48.8768877</v>
      </c>
      <c r="N92" s="13" t="str">
        <f>VLOOKUP($B92,Feuil2!$A:$U,13,FALSE)</f>
        <v>3.550012</v>
      </c>
      <c r="O92" s="13" t="str">
        <f>VLOOKUP($B92,Feuil2!$A:$U,14,FALSE)</f>
        <v>ce.0510026B@ac-reims.fr</v>
      </c>
      <c r="P92" s="13" t="str">
        <f>VLOOKUP($B92,Feuil2!$A:$U,15,FALSE)</f>
        <v>RUE DE L\'ECHELLE LE FRANC</v>
      </c>
      <c r="Q92" s="13" t="str">
        <f>VLOOKUP($B92,Feuil2!$A:$U,16,FALSE)</f>
        <v>51210</v>
      </c>
      <c r="R92" s="13" t="str">
        <f>VLOOKUP($B92,Feuil2!$A:$U,17,FALSE)</f>
        <v>MONTMIRAIL</v>
      </c>
      <c r="S92" s="14" t="str">
        <f>VLOOKUP($B92,Feuil2!$A:$U,18,FALSE)</f>
        <v>,bounceOnAdd: true, bounceOnAddOptions: {duration: 500, height: 100},bounceOnAddCallback: function() {console.log(*done*)}});</v>
      </c>
      <c r="T92" s="13" t="s">
        <v>2325</v>
      </c>
      <c r="U92" s="13" t="s">
        <v>2400</v>
      </c>
      <c r="V92" s="13" t="s">
        <v>2289</v>
      </c>
      <c r="W92" s="13" t="str">
        <f t="shared" si="4"/>
        <v>var CLG_0510026Brang59=L.marker([48.8768877,3.550012],{icon:icon_CLG,bounceOnAdd: true, bounceOnAddOptions: {duration: 500, height: 100},bounceOnAddCallback: function() {console.log(*done*)}});CLG_0510026Brang59.bindPopup('&lt;p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EDUCATIF DE SANTE&lt;br&gt;&lt;br&gt;&lt;b&gt;&lt;u&gt;Action&lt;/u&gt;&lt;/b&gt; : M\'TON DOS&lt;br&gt;&lt;br&gt;&lt;b&gt;&lt;u&gt;Référent&lt;/u&gt;&lt;/b&gt; : Mme LOUIS&lt;p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92" s="13" t="str">
        <f t="shared" si="5"/>
        <v>*&lt;b&gt;M\'TON DOS*:CLG_0510026Brang59,</v>
      </c>
    </row>
    <row r="93" spans="1:24" x14ac:dyDescent="0.25">
      <c r="A93">
        <v>70</v>
      </c>
      <c r="B93" s="13" t="s">
        <v>130</v>
      </c>
      <c r="C93" s="13" t="str">
        <f>VLOOKUP($B93,Feuil2!$A:$U,2,FALSE)</f>
        <v>008</v>
      </c>
      <c r="D93" s="13" t="str">
        <f>VLOOKUP($B93,Feuil2!$A:$U,3,FALSE)</f>
        <v>NOUZONVILLE</v>
      </c>
      <c r="E93" s="13" t="str">
        <f>VLOOKUP($B93,Feuil2!$A:$U,4,FALSE)</f>
        <v>08328</v>
      </c>
      <c r="F93" s="13" t="str">
        <f>VLOOKUP($B93,Feuil2!$A:$U,5,FALSE)</f>
        <v>CLG</v>
      </c>
      <c r="G93" s="13" t="str">
        <f>VLOOKUP($B93,Feuil2!$A:$U,6,FALSE)</f>
        <v>JEAN ROGISSART</v>
      </c>
      <c r="H93" s="13" t="str">
        <f>VLOOKUP($B93,Feuil2!$A:$U,7,FALSE)</f>
        <v>CLG JEAN ROGISSART</v>
      </c>
      <c r="I93" s="13" t="str">
        <f>VLOOKUP($B93,Feuil2!$A:$U,8,FALSE)</f>
        <v>CHARLEV.-S</v>
      </c>
      <c r="J93" s="13" t="str">
        <f>VLOOKUP($B93,Feuil2!$A:$U,9,FALSE)</f>
        <v>NOUZONVILLE</v>
      </c>
      <c r="K93" s="13" t="str">
        <f>VLOOKUP($B93,Feuil2!$A:$U,10,FALSE)</f>
        <v>03.24.53.81.00</v>
      </c>
      <c r="L93" s="13" t="str">
        <f>VLOOKUP($B93,Feuil2!$A:$U,11,FALSE)</f>
        <v>http://sepia.ac-reims.fr/clg-nouzonville/-spip-/</v>
      </c>
      <c r="M93" s="13" t="str">
        <f>VLOOKUP($B93,Feuil2!$A:$U,12,FALSE)</f>
        <v>49.8178279</v>
      </c>
      <c r="N93" s="13" t="str">
        <f>VLOOKUP($B93,Feuil2!$A:$U,13,FALSE)</f>
        <v>4.74591</v>
      </c>
      <c r="O93" s="13" t="str">
        <f>VLOOKUP($B93,Feuil2!$A:$U,14,FALSE)</f>
        <v>ce.0080036W@ac-reims.fr</v>
      </c>
      <c r="P93" s="13" t="str">
        <f>VLOOKUP($B93,Feuil2!$A:$U,15,FALSE)</f>
        <v>9 RUE BARA</v>
      </c>
      <c r="Q93" s="13" t="str">
        <f>VLOOKUP($B93,Feuil2!$A:$U,16,FALSE)</f>
        <v>08700</v>
      </c>
      <c r="R93" s="13" t="str">
        <f>VLOOKUP($B93,Feuil2!$A:$U,17,FALSE)</f>
        <v>NOUZONVILLE</v>
      </c>
      <c r="S93" s="14" t="str">
        <f>VLOOKUP($B93,Feuil2!$A:$U,18,FALSE)</f>
        <v>,bounceOnAdd: true, bounceOnAddOptions: {duration: 500, height: 100},bounceOnAddCallback: function() {console.log(*done*)}});</v>
      </c>
      <c r="T93" s="13" t="s">
        <v>2287</v>
      </c>
      <c r="U93" s="13" t="s">
        <v>2288</v>
      </c>
      <c r="V93" s="13" t="s">
        <v>2289</v>
      </c>
      <c r="W93" s="13" t="str">
        <f t="shared" si="4"/>
        <v>var CLG_0080036Wrang70=L.marker([49.8178279,4.74591],{icon:icon_CLG,bounceOnAdd: true, bounceOnAddOptions: {duration: 500, height: 100},bounceOnAddCallback: function() {console.log(*done*)}});CLG_0080036Wrang70.bindPopup('&lt;p align=center&gt; &lt;font size=2&gt;&lt;b&gt;&lt;u&gt;CLG JEAN ROGISSART&lt;/b&gt;&lt;/u&gt;&lt;br&gt;&lt;br&gt;&lt;font size=1&gt;9 RUE BARA&lt;br&gt;08700&lt;b&gt; NOUZONVILLE&lt;/b&gt;&lt;br&gt;03.24.53.81.00&lt;br&gt;&lt;font size=2&gt;&lt;b&gt;&lt;u&gt;&lt;/p&gt;Parcours&lt;/u&gt;&lt;/b&gt; : EDUCATIF DE SANTE&lt;br&gt;&lt;br&gt;&lt;b&gt;&lt;u&gt;Action&lt;/u&gt;&lt;/b&gt; : Poids du cartable&lt;br&gt;&lt;br&gt;&lt;b&gt;&lt;u&gt;Référent&lt;/u&gt;&lt;/b&gt; : M. HAMLA&lt;p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X93" s="13" t="str">
        <f t="shared" si="5"/>
        <v>*&lt;b&gt;Poids du cartable*:CLG_0080036Wrang70,</v>
      </c>
    </row>
    <row r="94" spans="1:24" x14ac:dyDescent="0.25">
      <c r="A94">
        <v>85</v>
      </c>
      <c r="B94" s="13" t="s">
        <v>296</v>
      </c>
      <c r="C94" s="13" t="str">
        <f>VLOOKUP($B94,Feuil2!$A:$U,2,FALSE)</f>
        <v>051</v>
      </c>
      <c r="D94" s="13" t="str">
        <f>VLOOKUP($B94,Feuil2!$A:$U,3,FALSE)</f>
        <v>MONTMIRAIL</v>
      </c>
      <c r="E94" s="13" t="str">
        <f>VLOOKUP($B94,Feuil2!$A:$U,4,FALSE)</f>
        <v>51380</v>
      </c>
      <c r="F94" s="13" t="str">
        <f>VLOOKUP($B94,Feuil2!$A:$U,5,FALSE)</f>
        <v>CLG</v>
      </c>
      <c r="G94" s="13" t="str">
        <f>VLOOKUP($B94,Feuil2!$A:$U,6,FALSE)</f>
        <v>DE LA BRIE CHAMPENOISE</v>
      </c>
      <c r="H94" s="13" t="str">
        <f>VLOOKUP($B94,Feuil2!$A:$U,7,FALSE)</f>
        <v>CLG DE LA BRIE CHAMPENOISE</v>
      </c>
      <c r="I94" s="13" t="str">
        <f>VLOOKUP($B94,Feuil2!$A:$U,8,FALSE)</f>
        <v>EPERNAY</v>
      </c>
      <c r="J94" s="13" t="str">
        <f>VLOOKUP($B94,Feuil2!$A:$U,9,FALSE)</f>
        <v>MONTMIRAIL</v>
      </c>
      <c r="K94" s="13" t="str">
        <f>VLOOKUP($B94,Feuil2!$A:$U,10,FALSE)</f>
        <v>03.26.81.01.50</v>
      </c>
      <c r="L94" s="13">
        <f>VLOOKUP($B94,Feuil2!$A:$U,11,FALSE)</f>
        <v>0</v>
      </c>
      <c r="M94" s="13" t="str">
        <f>VLOOKUP($B94,Feuil2!$A:$U,12,FALSE)</f>
        <v>48.8768877</v>
      </c>
      <c r="N94" s="13" t="str">
        <f>VLOOKUP($B94,Feuil2!$A:$U,13,FALSE)</f>
        <v>3.550012</v>
      </c>
      <c r="O94" s="13" t="str">
        <f>VLOOKUP($B94,Feuil2!$A:$U,14,FALSE)</f>
        <v>ce.0510026B@ac-reims.fr</v>
      </c>
      <c r="P94" s="13" t="str">
        <f>VLOOKUP($B94,Feuil2!$A:$U,15,FALSE)</f>
        <v>RUE DE L\'ECHELLE LE FRANC</v>
      </c>
      <c r="Q94" s="13" t="str">
        <f>VLOOKUP($B94,Feuil2!$A:$U,16,FALSE)</f>
        <v>51210</v>
      </c>
      <c r="R94" s="13" t="str">
        <f>VLOOKUP($B94,Feuil2!$A:$U,17,FALSE)</f>
        <v>MONTMIRAIL</v>
      </c>
      <c r="S94" s="14" t="str">
        <f>VLOOKUP($B94,Feuil2!$A:$U,18,FALSE)</f>
        <v>,bounceOnAdd: true, bounceOnAddOptions: {duration: 500, height: 100},bounceOnAddCallback: function() {console.log(*done*)}});</v>
      </c>
      <c r="T94" s="13" t="s">
        <v>2325</v>
      </c>
      <c r="U94" s="13" t="s">
        <v>2342</v>
      </c>
      <c r="V94" s="13" t="s">
        <v>2289</v>
      </c>
      <c r="W94" s="13" t="str">
        <f t="shared" si="4"/>
        <v>var CLG_0510026Brang85=L.marker([48.8768877,3.550012],{icon:icon_CLG,bounceOnAdd: true, bounceOnAddOptions: {duration: 500, height: 100},bounceOnAddCallback: function() {console.log(*done*)}});CLG_0510026Brang85.bindPopup('&lt;p align=center&gt; &lt;font size=2&gt;&lt;b&gt;&lt;u&gt;CLG DE LA BRIE CHAMPENOISE&lt;/b&gt;&lt;/u&gt;&lt;br&gt;&lt;br&gt;&lt;font size=1&gt;RUE DE L\'ECHELLE LE FRANC&lt;br&gt;51210&lt;b&gt; MONTMIRAIL&lt;/b&gt;&lt;br&gt;03.26.81.01.50&lt;br&gt;&lt;font size=2&gt;&lt;b&gt;&lt;u&gt;&lt;/p&gt;Parcours&lt;/u&gt;&lt;/b&gt; : EDUCATIF DE SANTE&lt;br&gt;&lt;br&gt;&lt;b&gt;&lt;u&gt;Action&lt;/u&gt;&lt;/b&gt; : Sensibilisationaux gestes qui sauvent&lt;br&gt;&lt;br&gt;&lt;b&gt;&lt;u&gt;Référent&lt;/u&gt;&lt;/b&gt; : Mme LOUIS&lt;p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X94" s="13" t="str">
        <f t="shared" si="5"/>
        <v>*&lt;b&gt;Sensibilisationaux gestes qui sauvent*:CLG_0510026Brang85,</v>
      </c>
    </row>
    <row r="95" spans="1:24" x14ac:dyDescent="0.25">
      <c r="A95">
        <v>14</v>
      </c>
      <c r="B95" s="8" t="s">
        <v>394</v>
      </c>
      <c r="C95" s="8" t="str">
        <f>VLOOKUP($B95,Feuil2!$A:$U,2,FALSE)</f>
        <v>052</v>
      </c>
      <c r="D95" s="8" t="str">
        <f>VLOOKUP($B95,Feuil2!$A:$U,3,FALSE)</f>
        <v>FRONCLES</v>
      </c>
      <c r="E95" s="8" t="str">
        <f>VLOOKUP($B95,Feuil2!$A:$U,4,FALSE)</f>
        <v>52211</v>
      </c>
      <c r="F95" s="8" t="str">
        <f>VLOOKUP($B95,Feuil2!$A:$U,5,FALSE)</f>
        <v>CLG</v>
      </c>
      <c r="G95" s="8" t="str">
        <f>VLOOKUP($B95,Feuil2!$A:$U,6,FALSE)</f>
        <v>MARIE CALVES</v>
      </c>
      <c r="H95" s="8" t="str">
        <f>VLOOKUP($B95,Feuil2!$A:$U,7,FALSE)</f>
        <v>CLG MARIE CALVES</v>
      </c>
      <c r="I95" s="8" t="str">
        <f>VLOOKUP($B95,Feuil2!$A:$U,8,FALSE)</f>
        <v>CHAUMONT</v>
      </c>
      <c r="J95" s="8" t="str">
        <f>VLOOKUP($B95,Feuil2!$A:$U,9,FALSE)</f>
        <v>FRONCLES</v>
      </c>
      <c r="K95" s="8" t="str">
        <f>VLOOKUP($B95,Feuil2!$A:$U,10,FALSE)</f>
        <v>03.25.02.32.83</v>
      </c>
      <c r="L95" s="8">
        <f>VLOOKUP($B95,Feuil2!$A:$U,11,FALSE)</f>
        <v>0</v>
      </c>
      <c r="M95" s="8" t="str">
        <f>VLOOKUP($B95,Feuil2!$A:$U,12,FALSE)</f>
        <v>48.2972024</v>
      </c>
      <c r="N95" s="8" t="str">
        <f>VLOOKUP($B95,Feuil2!$A:$U,13,FALSE)</f>
        <v>5.1447986</v>
      </c>
      <c r="O95" s="8" t="str">
        <f>VLOOKUP($B95,Feuil2!$A:$U,14,FALSE)</f>
        <v>ce.0520018M@ac-reims.fr</v>
      </c>
      <c r="P95" s="8" t="str">
        <f>VLOOKUP($B95,Feuil2!$A:$U,15,FALSE)</f>
        <v>43 RUE MAURICE PAILLOT</v>
      </c>
      <c r="Q95" s="8" t="str">
        <f>VLOOKUP($B95,Feuil2!$A:$U,16,FALSE)</f>
        <v>52320</v>
      </c>
      <c r="R95" s="8" t="str">
        <f>VLOOKUP($B95,Feuil2!$A:$U,17,FALSE)</f>
        <v>FRONCLES</v>
      </c>
      <c r="S95" s="9" t="str">
        <f>VLOOKUP($B95,Feuil2!$A:$U,18,FALSE)</f>
        <v>,bounceOnAdd: true, bounceOnAddOptions: {duration: 500, height: 100},bounceOnAddCallback: function() {console.log(*done*)}});</v>
      </c>
      <c r="T95" s="8" t="s">
        <v>2377</v>
      </c>
      <c r="U95" s="8" t="s">
        <v>2378</v>
      </c>
      <c r="V95" s="8" t="s">
        <v>2271</v>
      </c>
      <c r="W95" s="8" t="str">
        <f t="shared" si="4"/>
        <v>var CLG_0520018Mrang14=L.marker([48.2972024,5.1447986],{icon:icon_CLG,bounceOnAdd: true, bounceOnAddOptions: {duration: 500, height: 100},bounceOnAddCallback: function() {console.log(*done*)}});CLG_0520018Mrang14.bindPopup('&lt;p align=center&gt; &lt;font size=2&gt;&lt;b&gt;&lt;u&gt;CLG MARIE CALVES&lt;/b&gt;&lt;/u&gt;&lt;br&gt;&lt;br&gt;&lt;font size=1&gt;43 RUE MAURICE PAILLOT&lt;br&gt;52320&lt;b&gt; FRONCLES&lt;/b&gt;&lt;br&gt;03.25.02.32.83&lt;br&gt;&lt;font size=2&gt;&lt;b&gt;&lt;u&gt;&lt;/p&gt;Parcours&lt;/u&gt;&lt;/b&gt; : EDUCATION ARTISTIQUE ET CULTURELLE&lt;br&gt;&lt;br&gt;&lt;b&gt;&lt;u&gt;Action&lt;/u&gt;&lt;/b&gt; : Bouge ton collège&lt;br&gt;&lt;br&gt;&lt;b&gt;&lt;u&gt;Référent&lt;/u&gt;&lt;/b&gt; : Mme HEURTEFEU&lt;p align=center&gt;&lt;br&gt;&lt;INPUT TYPE=*button* VALUE=*envoyer un message électronique* *style=width:215px* onClick=*parent.location=\'mailto:ce.0520018M@ac-reims.fr\'*&gt;&lt;br&gt;&lt;br&gt;&lt;a href=0 target=_blank &gt;Pour en savoir plus&lt;/a&gt;');</v>
      </c>
      <c r="X95" s="8" t="str">
        <f t="shared" si="5"/>
        <v>*&lt;b&gt;Bouge ton collège*:CLG_0520018Mrang14,</v>
      </c>
    </row>
    <row r="96" spans="1:24" x14ac:dyDescent="0.25">
      <c r="A96">
        <v>42</v>
      </c>
      <c r="B96" s="8" t="s">
        <v>94</v>
      </c>
      <c r="C96" s="8" t="str">
        <f>VLOOKUP($B96,Feuil2!$A:$U,2,FALSE)</f>
        <v>008</v>
      </c>
      <c r="D96" s="8" t="str">
        <f>VLOOKUP($B96,Feuil2!$A:$U,3,FALSE)</f>
        <v>CHARLEVILLE-MEZIERES</v>
      </c>
      <c r="E96" s="8" t="str">
        <f>VLOOKUP($B96,Feuil2!$A:$U,4,FALSE)</f>
        <v>08105</v>
      </c>
      <c r="F96" s="8" t="str">
        <f>VLOOKUP($B96,Feuil2!$A:$U,5,FALSE)</f>
        <v>LGT</v>
      </c>
      <c r="G96" s="8" t="str">
        <f>VLOOKUP($B96,Feuil2!$A:$U,6,FALSE)</f>
        <v>SEVIGNE</v>
      </c>
      <c r="H96" s="8" t="str">
        <f>VLOOKUP($B96,Feuil2!$A:$U,7,FALSE)</f>
        <v>LGT SEVIGNE</v>
      </c>
      <c r="I96" s="8" t="str">
        <f>VLOOKUP($B96,Feuil2!$A:$U,8,FALSE)</f>
        <v>CHARLEV.-S</v>
      </c>
      <c r="J96" s="8" t="str">
        <f>VLOOKUP($B96,Feuil2!$A:$U,9,FALSE)</f>
        <v>CHARLEVILLE-MEZIERES</v>
      </c>
      <c r="K96" s="8" t="str">
        <f>VLOOKUP($B96,Feuil2!$A:$U,10,FALSE)</f>
        <v>03.24.59.83.00</v>
      </c>
      <c r="L96" s="8" t="str">
        <f>VLOOKUP($B96,Feuil2!$A:$U,11,FALSE)</f>
        <v>www.lyceesevigne.com</v>
      </c>
      <c r="M96" s="8" t="str">
        <f>VLOOKUP($B96,Feuil2!$A:$U,12,FALSE)</f>
        <v>49.7710212</v>
      </c>
      <c r="N96" s="8" t="str">
        <f>VLOOKUP($B96,Feuil2!$A:$U,13,FALSE)</f>
        <v>4.7172013</v>
      </c>
      <c r="O96" s="8" t="str">
        <f>VLOOKUP($B96,Feuil2!$A:$U,14,FALSE)</f>
        <v>ce.0080007P@ac-reims.fr</v>
      </c>
      <c r="P96" s="8" t="str">
        <f>VLOOKUP($B96,Feuil2!$A:$U,15,FALSE)</f>
        <v>14 RUE MADAME DE SEVIGNE</v>
      </c>
      <c r="Q96" s="8" t="str">
        <f>VLOOKUP($B96,Feuil2!$A:$U,16,FALSE)</f>
        <v>08013</v>
      </c>
      <c r="R96" s="8" t="str">
        <f>VLOOKUP($B96,Feuil2!$A:$U,17,FALSE)</f>
        <v>CHARLEVILLE MEZIERES CEDEX</v>
      </c>
      <c r="S96" s="9" t="str">
        <f>VLOOKUP($B96,Feuil2!$A:$U,18,FALSE)</f>
        <v>,bounceOnAdd: true, bounceOnAddOptions: {duration: 500, height: 100},bounceOnAddCallback: function() {console.log(*done*)}});</v>
      </c>
      <c r="T96" s="8" t="s">
        <v>2268</v>
      </c>
      <c r="U96" s="8" t="s">
        <v>2270</v>
      </c>
      <c r="V96" s="8" t="s">
        <v>2271</v>
      </c>
      <c r="W96" s="8" t="str">
        <f t="shared" si="4"/>
        <v>var LGT_0080007Prang42=L.marker([49.7710212,4.7172013],{icon:icon_LGT,bounceOnAdd: true, bounceOnAddOptions: {duration: 500, height: 100},bounceOnAddCallback: function() {console.log(*done*)}});LGT_0080007Prang42.bindPopup('&lt;p align=center&gt; &lt;font size=2&gt;&lt;b&gt;&lt;u&gt;LGT SEVIGNE&lt;/b&gt;&lt;/u&gt;&lt;br&gt;&lt;br&gt;&lt;font size=1&gt;14 RUE MADAME DE SEVIGNE&lt;br&gt;08013&lt;b&gt; CHARLEVILLE MEZIERES CEDEX&lt;/b&gt;&lt;br&gt;03.24.59.83.00&lt;br&gt;&lt;font size=2&gt;&lt;b&gt;&lt;u&gt;&lt;/p&gt;Parcours&lt;/u&gt;&lt;/b&gt; : EDUCATION ARTISTIQUE ET CULTURELLE&lt;br&gt;&lt;br&gt;&lt;b&gt;&lt;u&gt;Action&lt;/u&gt;&lt;/b&gt; : Evénementiels culturels &lt;br&gt;&lt;br&gt;&lt;b&gt;&lt;u&gt;Référent&lt;/u&gt;&lt;/b&gt; : Mmes CALVET et TOULMONDE&lt;p align=center&gt;&lt;br&gt;&lt;INPUT TYPE=*button* VALUE=*envoyer un message électronique* *style=width:215px* onClick=*parent.location=\'mailto:ce.0080007P@ac-reims.fr\'*&gt;&lt;br&gt;&lt;br&gt;&lt;a href=www.lyceesevigne.com target=_blank &gt;Pour en savoir plus&lt;/a&gt;');</v>
      </c>
      <c r="X96" s="8" t="str">
        <f t="shared" si="5"/>
        <v>*&lt;b&gt;Evénementiels culturels *:LGT_0080007Prang42,</v>
      </c>
    </row>
    <row r="97" spans="1:19" s="15" customFormat="1" x14ac:dyDescent="0.25">
      <c r="S97" s="16"/>
    </row>
    <row r="98" spans="1:19" s="15" customFormat="1" x14ac:dyDescent="0.25">
      <c r="S98" s="16"/>
    </row>
    <row r="99" spans="1:19" s="15" customFormat="1" x14ac:dyDescent="0.25">
      <c r="S99" s="16"/>
    </row>
    <row r="100" spans="1:19" s="15" customFormat="1" x14ac:dyDescent="0.25">
      <c r="S100" s="16"/>
    </row>
    <row r="101" spans="1:19" x14ac:dyDescent="0.25">
      <c r="A101" t="e">
        <v>#N/A</v>
      </c>
      <c r="B101" t="s">
        <v>97</v>
      </c>
      <c r="C101" t="str">
        <f>VLOOKUP($B101,Feuil2!$A:$U,2,FALSE)</f>
        <v>008</v>
      </c>
      <c r="D101" t="str">
        <f>VLOOKUP($B101,Feuil2!$A:$U,3,FALSE)</f>
        <v>CHARLEVILLE-MEZIERES</v>
      </c>
      <c r="E101" t="str">
        <f>VLOOKUP($B101,Feuil2!$A:$U,4,FALSE)</f>
        <v>08105</v>
      </c>
      <c r="F101" t="str">
        <f>VLOOKUP($B101,Feuil2!$A:$U,5,FALSE)</f>
        <v>CLG</v>
      </c>
      <c r="G101" t="str">
        <f>VLOOKUP($B101,Feuil2!$A:$U,6,FALSE)</f>
        <v>JEAN MACE</v>
      </c>
      <c r="H101" t="str">
        <f>VLOOKUP($B101,Feuil2!$A:$U,7,FALSE)</f>
        <v>CLG JEAN MACE</v>
      </c>
      <c r="I101" t="str">
        <f>VLOOKUP($B101,Feuil2!$A:$U,8,FALSE)</f>
        <v>CHARLEV.-S</v>
      </c>
      <c r="J101" t="str">
        <f>VLOOKUP($B101,Feuil2!$A:$U,9,FALSE)</f>
        <v>CHARLEVILLE-MEZIERES</v>
      </c>
      <c r="K101" t="str">
        <f>VLOOKUP($B101,Feuil2!$A:$U,10,FALSE)</f>
        <v>03.24.33.31.69</v>
      </c>
      <c r="L101" t="str">
        <f>VLOOKUP($B101,Feuil2!$A:$U,11,FALSE)</f>
        <v>https://sepia.ac-reims.fr/clg-mace/-joomla-/</v>
      </c>
      <c r="M101" t="str">
        <f>VLOOKUP($B101,Feuil2!$A:$U,12,FALSE)</f>
        <v>49.771663</v>
      </c>
      <c r="N101" t="str">
        <f>VLOOKUP($B101,Feuil2!$A:$U,13,FALSE)</f>
        <v>4.7164916</v>
      </c>
      <c r="O101" t="str">
        <f>VLOOKUP($B101,Feuil2!$A:$U,14,FALSE)</f>
        <v>ce.0080011U@ac-reims.fr</v>
      </c>
      <c r="P101" t="str">
        <f>VLOOKUP($B101,Feuil2!$A:$U,15,FALSE)</f>
        <v>1 RUE JEAN MACE</v>
      </c>
      <c r="Q101" t="str">
        <f>VLOOKUP($B101,Feuil2!$A:$U,16,FALSE)</f>
        <v>08109</v>
      </c>
      <c r="R101" t="str">
        <f>VLOOKUP($B101,Feuil2!$A:$U,17,FALSE)</f>
        <v>CHARLEVILLE MEZIERES CEDEX</v>
      </c>
      <c r="S101" s="7" t="str">
        <f>VLOOKUP($B101,Feuil2!$A:$U,18,FALSE)</f>
        <v>,bounceOnAdd: true, bounceOnAddOptions: {duration: 500, height: 100},bounceOnAddCallback: function() {console.log(*done*)}});</v>
      </c>
    </row>
    <row r="102" spans="1:19" x14ac:dyDescent="0.25">
      <c r="A102" t="e">
        <v>#N/A</v>
      </c>
      <c r="B102" t="s">
        <v>111</v>
      </c>
      <c r="C102" t="str">
        <f>VLOOKUP($B102,Feuil2!$A:$U,2,FALSE)</f>
        <v>008</v>
      </c>
      <c r="D102" t="str">
        <f>VLOOKUP($B102,Feuil2!$A:$U,3,FALSE)</f>
        <v>DOUZY</v>
      </c>
      <c r="E102" t="str">
        <f>VLOOKUP($B102,Feuil2!$A:$U,4,FALSE)</f>
        <v>08145</v>
      </c>
      <c r="F102" t="str">
        <f>VLOOKUP($B102,Feuil2!$A:$U,5,FALSE)</f>
        <v>CLG</v>
      </c>
      <c r="G102" t="str">
        <f>VLOOKUP($B102,Feuil2!$A:$U,6,FALSE)</f>
        <v>MARIE-HELENE CARDOT</v>
      </c>
      <c r="H102" t="str">
        <f>VLOOKUP($B102,Feuil2!$A:$U,7,FALSE)</f>
        <v>CLG MARIE-HELENE CARDOT</v>
      </c>
      <c r="I102" t="str">
        <f>VLOOKUP($B102,Feuil2!$A:$U,8,FALSE)</f>
        <v>CHARLEV.-S</v>
      </c>
      <c r="J102" t="str">
        <f>VLOOKUP($B102,Feuil2!$A:$U,9,FALSE)</f>
        <v>DOUZY</v>
      </c>
      <c r="K102" t="str">
        <f>VLOOKUP($B102,Feuil2!$A:$U,10,FALSE)</f>
        <v>03.24.26.31.55</v>
      </c>
      <c r="L102" t="str">
        <f>VLOOKUP($B102,Feuil2!$A:$U,11,FALSE)</f>
        <v>https://sites.google.com/site/clgdouzy/</v>
      </c>
      <c r="M102" t="str">
        <f>VLOOKUP($B102,Feuil2!$A:$U,12,FALSE)</f>
        <v>49.6750684</v>
      </c>
      <c r="N102" t="str">
        <f>VLOOKUP($B102,Feuil2!$A:$U,13,FALSE)</f>
        <v>5.0417015</v>
      </c>
      <c r="O102" t="str">
        <f>VLOOKUP($B102,Feuil2!$A:$U,14,FALSE)</f>
        <v>ce.0080016Z@ac-reims.fr</v>
      </c>
      <c r="P102" t="str">
        <f>VLOOKUP($B102,Feuil2!$A:$U,15,FALSE)</f>
        <v>26 RUE RAOUL PAGNIER</v>
      </c>
      <c r="Q102" t="str">
        <f>VLOOKUP($B102,Feuil2!$A:$U,16,FALSE)</f>
        <v>08140</v>
      </c>
      <c r="R102" t="str">
        <f>VLOOKUP($B102,Feuil2!$A:$U,17,FALSE)</f>
        <v>DOUZY</v>
      </c>
      <c r="S102" s="7" t="str">
        <f>VLOOKUP($B102,Feuil2!$A:$U,18,FALSE)</f>
        <v>,bounceOnAdd: true, bounceOnAddOptions: {duration: 500, height: 100},bounceOnAddCallback: function() {console.log(*done*)}});</v>
      </c>
    </row>
    <row r="103" spans="1:19" x14ac:dyDescent="0.25">
      <c r="A103" t="e">
        <v>#N/A</v>
      </c>
      <c r="B103" t="s">
        <v>100</v>
      </c>
      <c r="C103" t="str">
        <f>VLOOKUP($B103,Feuil2!$A:$U,2,FALSE)</f>
        <v>008</v>
      </c>
      <c r="D103" t="str">
        <f>VLOOKUP($B103,Feuil2!$A:$U,3,FALSE)</f>
        <v>CHARLEVILLE-MEZIERES</v>
      </c>
      <c r="E103" t="str">
        <f>VLOOKUP($B103,Feuil2!$A:$U,4,FALSE)</f>
        <v>08105</v>
      </c>
      <c r="F103" t="str">
        <f>VLOOKUP($B103,Feuil2!$A:$U,5,FALSE)</f>
        <v>CLG</v>
      </c>
      <c r="G103" t="str">
        <f>VLOOKUP($B103,Feuil2!$A:$U,6,FALSE)</f>
        <v>ARTHUR RIMBAUD</v>
      </c>
      <c r="H103" t="str">
        <f>VLOOKUP($B103,Feuil2!$A:$U,7,FALSE)</f>
        <v>CLG ARTHUR RIMBAUD</v>
      </c>
      <c r="I103" t="str">
        <f>VLOOKUP($B103,Feuil2!$A:$U,8,FALSE)</f>
        <v>CHARLEV.-S</v>
      </c>
      <c r="J103" t="str">
        <f>VLOOKUP($B103,Feuil2!$A:$U,9,FALSE)</f>
        <v>CHARLEVILLE-MEZIERES</v>
      </c>
      <c r="K103" t="str">
        <f>VLOOKUP($B103,Feuil2!$A:$U,10,FALSE)</f>
        <v>03.24.33.20.54</v>
      </c>
      <c r="L103" t="str">
        <f>VLOOKUP($B103,Feuil2!$A:$U,11,FALSE)</f>
        <v>http://sepia.ac-reims.fr/clg-rimbaud/-joomla-/</v>
      </c>
      <c r="M103" t="str">
        <f>VLOOKUP($B103,Feuil2!$A:$U,12,FALSE)</f>
        <v>49.7753794</v>
      </c>
      <c r="N103" t="str">
        <f>VLOOKUP($B103,Feuil2!$A:$U,13,FALSE)</f>
        <v>4.726326</v>
      </c>
      <c r="O103" t="str">
        <f>VLOOKUP($B103,Feuil2!$A:$U,14,FALSE)</f>
        <v>ce.0080035V@ac-reims.fr</v>
      </c>
      <c r="P103" t="str">
        <f>VLOOKUP($B103,Feuil2!$A:$U,15,FALSE)</f>
        <v>20 QUAI CHARCOT</v>
      </c>
      <c r="Q103" t="str">
        <f>VLOOKUP($B103,Feuil2!$A:$U,16,FALSE)</f>
        <v>08000</v>
      </c>
      <c r="R103" t="str">
        <f>VLOOKUP($B103,Feuil2!$A:$U,17,FALSE)</f>
        <v>CHARLEVILLE MEZIERES</v>
      </c>
      <c r="S103" s="7" t="str">
        <f>VLOOKUP($B103,Feuil2!$A:$U,18,FALSE)</f>
        <v>,bounceOnAdd: true, bounceOnAddOptions: {duration: 500, height: 100},bounceOnAddCallback: function() {console.log(*done*)}});</v>
      </c>
    </row>
    <row r="104" spans="1:19" x14ac:dyDescent="0.25">
      <c r="A104" t="e">
        <v>#N/A</v>
      </c>
      <c r="B104" t="s">
        <v>140</v>
      </c>
      <c r="C104" t="str">
        <f>VLOOKUP($B104,Feuil2!$A:$U,2,FALSE)</f>
        <v>008</v>
      </c>
      <c r="D104" t="str">
        <f>VLOOKUP($B104,Feuil2!$A:$U,3,FALSE)</f>
        <v>RIMOGNE</v>
      </c>
      <c r="E104" t="str">
        <f>VLOOKUP($B104,Feuil2!$A:$U,4,FALSE)</f>
        <v>08365</v>
      </c>
      <c r="F104" t="str">
        <f>VLOOKUP($B104,Feuil2!$A:$U,5,FALSE)</f>
        <v>CLG</v>
      </c>
      <c r="G104" t="str">
        <f>VLOOKUP($B104,Feuil2!$A:$U,6,FALSE)</f>
        <v>DU BLANC MARAIS</v>
      </c>
      <c r="H104" t="str">
        <f>VLOOKUP($B104,Feuil2!$A:$U,7,FALSE)</f>
        <v>CLG DU BLANC MARAIS</v>
      </c>
      <c r="I104" t="str">
        <f>VLOOKUP($B104,Feuil2!$A:$U,8,FALSE)</f>
        <v>CHARLEV.-S</v>
      </c>
      <c r="J104" t="str">
        <f>VLOOKUP($B104,Feuil2!$A:$U,9,FALSE)</f>
        <v>RIMOGNE</v>
      </c>
      <c r="K104" t="str">
        <f>VLOOKUP($B104,Feuil2!$A:$U,10,FALSE)</f>
        <v>03.24.35.11.98</v>
      </c>
      <c r="L104" t="str">
        <f>VLOOKUP($B104,Feuil2!$A:$U,11,FALSE)</f>
        <v>http://sepia.ac-reims.fr/clg-rimogne/-jomla-/</v>
      </c>
      <c r="M104" t="str">
        <f>VLOOKUP($B104,Feuil2!$A:$U,12,FALSE)</f>
        <v>49.8438962</v>
      </c>
      <c r="N104" t="str">
        <f>VLOOKUP($B104,Feuil2!$A:$U,13,FALSE)</f>
        <v>4.532665</v>
      </c>
      <c r="O104" t="str">
        <f>VLOOKUP($B104,Feuil2!$A:$U,14,FALSE)</f>
        <v>ce.0080042C@ac-reims.fr</v>
      </c>
      <c r="P104" t="str">
        <f>VLOOKUP($B104,Feuil2!$A:$U,15,FALSE)</f>
        <v>152 RUE DES BOUILLEAUX</v>
      </c>
      <c r="Q104" t="str">
        <f>VLOOKUP($B104,Feuil2!$A:$U,16,FALSE)</f>
        <v>08150</v>
      </c>
      <c r="R104" t="str">
        <f>VLOOKUP($B104,Feuil2!$A:$U,17,FALSE)</f>
        <v>RIMOGNE</v>
      </c>
      <c r="S104" s="7" t="str">
        <f>VLOOKUP($B104,Feuil2!$A:$U,18,FALSE)</f>
        <v>,bounceOnAdd: true, bounceOnAddOptions: {duration: 500, height: 100},bounceOnAddCallback: function() {console.log(*done*)}});</v>
      </c>
    </row>
    <row r="105" spans="1:19" x14ac:dyDescent="0.25">
      <c r="A105" t="e">
        <v>#N/A</v>
      </c>
      <c r="B105" t="s">
        <v>148</v>
      </c>
      <c r="C105" t="str">
        <f>VLOOKUP($B105,Feuil2!$A:$U,2,FALSE)</f>
        <v>008</v>
      </c>
      <c r="D105" t="str">
        <f>VLOOKUP($B105,Feuil2!$A:$U,3,FALSE)</f>
        <v>SEDAN</v>
      </c>
      <c r="E105" t="str">
        <f>VLOOKUP($B105,Feuil2!$A:$U,4,FALSE)</f>
        <v>08409</v>
      </c>
      <c r="F105" t="str">
        <f>VLOOKUP($B105,Feuil2!$A:$U,5,FALSE)</f>
        <v>CLG</v>
      </c>
      <c r="G105" t="str">
        <f>VLOOKUP($B105,Feuil2!$A:$U,6,FALSE)</f>
        <v>ELISABETH DE NASSAU</v>
      </c>
      <c r="H105" t="str">
        <f>VLOOKUP($B105,Feuil2!$A:$U,7,FALSE)</f>
        <v>CLG ELISABETH DE NASSAU</v>
      </c>
      <c r="I105" t="str">
        <f>VLOOKUP($B105,Feuil2!$A:$U,8,FALSE)</f>
        <v>CHARLEV.-S</v>
      </c>
      <c r="J105" t="str">
        <f>VLOOKUP($B105,Feuil2!$A:$U,9,FALSE)</f>
        <v>SEDAN</v>
      </c>
      <c r="K105" t="str">
        <f>VLOOKUP($B105,Feuil2!$A:$U,10,FALSE)</f>
        <v>03.24.27.05.76</v>
      </c>
      <c r="L105" t="str">
        <f>VLOOKUP($B105,Feuil2!$A:$U,11,FALSE)</f>
        <v>http://xxi.ac-reims.fr/clg-Nassau</v>
      </c>
      <c r="M105" t="str">
        <f>VLOOKUP($B105,Feuil2!$A:$U,12,FALSE)</f>
        <v>49.6995268</v>
      </c>
      <c r="N105" t="str">
        <f>VLOOKUP($B105,Feuil2!$A:$U,13,FALSE)</f>
        <v>4.9527028</v>
      </c>
      <c r="O105" t="str">
        <f>VLOOKUP($B105,Feuil2!$A:$U,14,FALSE)</f>
        <v>ce.0080046G@ac-reims.fr</v>
      </c>
      <c r="P105" t="str">
        <f>VLOOKUP($B105,Feuil2!$A:$U,15,FALSE)</f>
        <v>PLACE NASSAU</v>
      </c>
      <c r="Q105" t="str">
        <f>VLOOKUP($B105,Feuil2!$A:$U,16,FALSE)</f>
        <v>08200</v>
      </c>
      <c r="R105" t="str">
        <f>VLOOKUP($B105,Feuil2!$A:$U,17,FALSE)</f>
        <v>SEDAN</v>
      </c>
      <c r="S105" s="7" t="str">
        <f>VLOOKUP($B105,Feuil2!$A:$U,18,FALSE)</f>
        <v>,bounceOnAdd: true, bounceOnAddOptions: {duration: 500, height: 100},bounceOnAddCallback: function() {console.log(*done*)}});</v>
      </c>
    </row>
    <row r="106" spans="1:19" x14ac:dyDescent="0.25">
      <c r="A106" t="e">
        <v>#N/A</v>
      </c>
      <c r="B106" t="s">
        <v>101</v>
      </c>
      <c r="C106" t="str">
        <f>VLOOKUP($B106,Feuil2!$A:$U,2,FALSE)</f>
        <v>008</v>
      </c>
      <c r="D106" t="str">
        <f>VLOOKUP($B106,Feuil2!$A:$U,3,FALSE)</f>
        <v>CHARLEVILLE-MEZIERES</v>
      </c>
      <c r="E106" t="str">
        <f>VLOOKUP($B106,Feuil2!$A:$U,4,FALSE)</f>
        <v>08105</v>
      </c>
      <c r="F106" t="str">
        <f>VLOOKUP($B106,Feuil2!$A:$U,5,FALSE)</f>
        <v>CLG</v>
      </c>
      <c r="G106" t="str">
        <f>VLOOKUP($B106,Feuil2!$A:$U,6,FALSE)</f>
        <v>ROUGET DE LISLE</v>
      </c>
      <c r="H106" t="str">
        <f>VLOOKUP($B106,Feuil2!$A:$U,7,FALSE)</f>
        <v>CLG ROUGET DE LISLE</v>
      </c>
      <c r="I106" t="str">
        <f>VLOOKUP($B106,Feuil2!$A:$U,8,FALSE)</f>
        <v>CHARLEV.-S</v>
      </c>
      <c r="J106" t="str">
        <f>VLOOKUP($B106,Feuil2!$A:$U,9,FALSE)</f>
        <v>CHARLEVILLE-MEZIERES</v>
      </c>
      <c r="K106" t="str">
        <f>VLOOKUP($B106,Feuil2!$A:$U,10,FALSE)</f>
        <v>03.24.33.35.41</v>
      </c>
      <c r="L106" t="str">
        <f>VLOOKUP($B106,Feuil2!$A:$U,11,FALSE)</f>
        <v>http://sepia.ac-reims.fr/clg-delisle/-joomla-/</v>
      </c>
      <c r="M106" t="str">
        <f>VLOOKUP($B106,Feuil2!$A:$U,12,FALSE)</f>
        <v>49.7867877</v>
      </c>
      <c r="N106" t="str">
        <f>VLOOKUP($B106,Feuil2!$A:$U,13,FALSE)</f>
        <v>4.7166025</v>
      </c>
      <c r="O106" t="str">
        <f>VLOOKUP($B106,Feuil2!$A:$U,14,FALSE)</f>
        <v>ce.0080068F@ac-reims.fr</v>
      </c>
      <c r="P106" t="str">
        <f>VLOOKUP($B106,Feuil2!$A:$U,15,FALSE)</f>
        <v>RUE ROUGET DE LISLE</v>
      </c>
      <c r="Q106" t="str">
        <f>VLOOKUP($B106,Feuil2!$A:$U,16,FALSE)</f>
        <v>08000</v>
      </c>
      <c r="R106" t="str">
        <f>VLOOKUP($B106,Feuil2!$A:$U,17,FALSE)</f>
        <v>CHARLEVILLE MEZIERES</v>
      </c>
      <c r="S106" s="7" t="str">
        <f>VLOOKUP($B106,Feuil2!$A:$U,18,FALSE)</f>
        <v>,bounceOnAdd: true, bounceOnAddOptions: {duration: 500, height: 100},bounceOnAddCallback: function() {console.log(*done*)}});</v>
      </c>
    </row>
    <row r="107" spans="1:19" x14ac:dyDescent="0.25">
      <c r="A107" t="e">
        <v>#N/A</v>
      </c>
      <c r="B107" t="s">
        <v>89</v>
      </c>
      <c r="C107" t="str">
        <f>VLOOKUP($B107,Feuil2!$A:$U,2,FALSE)</f>
        <v>008</v>
      </c>
      <c r="D107" t="str">
        <f>VLOOKUP($B107,Feuil2!$A:$U,3,FALSE)</f>
        <v>BOGNY-SUR-MEUSE</v>
      </c>
      <c r="E107" t="str">
        <f>VLOOKUP($B107,Feuil2!$A:$U,4,FALSE)</f>
        <v>08081</v>
      </c>
      <c r="F107" t="str">
        <f>VLOOKUP($B107,Feuil2!$A:$U,5,FALSE)</f>
        <v>CLG</v>
      </c>
      <c r="G107" t="str">
        <f>VLOOKUP($B107,Feuil2!$A:$U,6,FALSE)</f>
        <v>JULES FERRY</v>
      </c>
      <c r="H107" t="str">
        <f>VLOOKUP($B107,Feuil2!$A:$U,7,FALSE)</f>
        <v>CLG JULES FERRY</v>
      </c>
      <c r="I107" t="str">
        <f>VLOOKUP($B107,Feuil2!$A:$U,8,FALSE)</f>
        <v>VALL.MEUSE</v>
      </c>
      <c r="J107" t="str">
        <f>VLOOKUP($B107,Feuil2!$A:$U,9,FALSE)</f>
        <v>BOGNY-SUR-MEUSE</v>
      </c>
      <c r="K107" t="str">
        <f>VLOOKUP($B107,Feuil2!$A:$U,10,FALSE)</f>
        <v>03.24.32.04.44</v>
      </c>
      <c r="L107" t="str">
        <f>VLOOKUP($B107,Feuil2!$A:$U,11,FALSE)</f>
        <v>http://ent.clg-bogny.ac-reims.fr</v>
      </c>
      <c r="M107" t="str">
        <f>VLOOKUP($B107,Feuil2!$A:$U,12,FALSE)</f>
        <v>49.8539481</v>
      </c>
      <c r="N107" t="str">
        <f>VLOOKUP($B107,Feuil2!$A:$U,13,FALSE)</f>
        <v>4.7350261</v>
      </c>
      <c r="O107" t="str">
        <f>VLOOKUP($B107,Feuil2!$A:$U,14,FALSE)</f>
        <v>ce.0080105W@ac-reims.fr</v>
      </c>
      <c r="P107" t="str">
        <f>VLOOKUP($B107,Feuil2!$A:$U,15,FALSE)</f>
        <v>25 RUE BERNISSEAUX</v>
      </c>
      <c r="Q107" t="str">
        <f>VLOOKUP($B107,Feuil2!$A:$U,16,FALSE)</f>
        <v>08120</v>
      </c>
      <c r="R107" t="str">
        <f>VLOOKUP($B107,Feuil2!$A:$U,17,FALSE)</f>
        <v>BOGNY SUR MEUSE</v>
      </c>
      <c r="S107" s="7" t="str">
        <f>VLOOKUP($B107,Feuil2!$A:$U,18,FALSE)</f>
        <v>,bounceOnAdd: true, bounceOnAddOptions: {duration: 500, height: 100},bounceOnAddCallback: function() {console.log(*done*)}});</v>
      </c>
    </row>
    <row r="108" spans="1:19" x14ac:dyDescent="0.25">
      <c r="A108" t="e">
        <v>#N/A</v>
      </c>
      <c r="B108" t="s">
        <v>151</v>
      </c>
      <c r="C108" t="str">
        <f>VLOOKUP($B108,Feuil2!$A:$U,2,FALSE)</f>
        <v>008</v>
      </c>
      <c r="D108" t="str">
        <f>VLOOKUP($B108,Feuil2!$A:$U,3,FALSE)</f>
        <v>SEDAN</v>
      </c>
      <c r="E108" t="str">
        <f>VLOOKUP($B108,Feuil2!$A:$U,4,FALSE)</f>
        <v>08409</v>
      </c>
      <c r="F108" t="str">
        <f>VLOOKUP($B108,Feuil2!$A:$U,5,FALSE)</f>
        <v>CLG</v>
      </c>
      <c r="G108" t="str">
        <f>VLOOKUP($B108,Feuil2!$A:$U,6,FALSE)</f>
        <v>LE LAC</v>
      </c>
      <c r="H108" t="str">
        <f>VLOOKUP($B108,Feuil2!$A:$U,7,FALSE)</f>
        <v>CLG LE LAC</v>
      </c>
      <c r="I108" t="str">
        <f>VLOOKUP($B108,Feuil2!$A:$U,8,FALSE)</f>
        <v>CHARLEV.-S</v>
      </c>
      <c r="J108" t="str">
        <f>VLOOKUP($B108,Feuil2!$A:$U,9,FALSE)</f>
        <v>SEDAN</v>
      </c>
      <c r="K108" t="str">
        <f>VLOOKUP($B108,Feuil2!$A:$U,10,FALSE)</f>
        <v>03.24.27.15.45</v>
      </c>
      <c r="L108" t="str">
        <f>VLOOKUP($B108,Feuil2!$A:$U,11,FALSE)</f>
        <v>http://sepia.ac-reims.fr/clg-le-lac/-joomla-/</v>
      </c>
      <c r="M108" t="str">
        <f>VLOOKUP($B108,Feuil2!$A:$U,12,FALSE)</f>
        <v>49.694299</v>
      </c>
      <c r="N108" t="str">
        <f>VLOOKUP($B108,Feuil2!$A:$U,13,FALSE)</f>
        <v>4.9397976</v>
      </c>
      <c r="O108" t="str">
        <f>VLOOKUP($B108,Feuil2!$A:$U,14,FALSE)</f>
        <v>ce.0080826E@ac-reims.fr</v>
      </c>
      <c r="P108" t="str">
        <f>VLOOKUP($B108,Feuil2!$A:$U,15,FALSE)</f>
        <v>BOULEVARD DE LATTRE DE TASSIGNY</v>
      </c>
      <c r="Q108" t="str">
        <f>VLOOKUP($B108,Feuil2!$A:$U,16,FALSE)</f>
        <v>08200</v>
      </c>
      <c r="R108" t="str">
        <f>VLOOKUP($B108,Feuil2!$A:$U,17,FALSE)</f>
        <v>SEDAN</v>
      </c>
      <c r="S108" s="7" t="str">
        <f>VLOOKUP($B108,Feuil2!$A:$U,18,FALSE)</f>
        <v>,bounceOnAdd: true, bounceOnAddOptions: {duration: 500, height: 100},bounceOnAddCallback: function() {console.log(*done*)}});</v>
      </c>
    </row>
    <row r="109" spans="1:19" x14ac:dyDescent="0.25">
      <c r="A109" t="e">
        <v>#N/A</v>
      </c>
      <c r="B109" t="s">
        <v>127</v>
      </c>
      <c r="C109" t="str">
        <f>VLOOKUP($B109,Feuil2!$A:$U,2,FALSE)</f>
        <v>008</v>
      </c>
      <c r="D109" t="str">
        <f>VLOOKUP($B109,Feuil2!$A:$U,3,FALSE)</f>
        <v>MONTHERME</v>
      </c>
      <c r="E109" t="str">
        <f>VLOOKUP($B109,Feuil2!$A:$U,4,FALSE)</f>
        <v>08302</v>
      </c>
      <c r="F109" t="str">
        <f>VLOOKUP($B109,Feuil2!$A:$U,5,FALSE)</f>
        <v>CLG</v>
      </c>
      <c r="G109" t="str">
        <f>VLOOKUP($B109,Feuil2!$A:$U,6,FALSE)</f>
        <v>LES DEUX VALLEES</v>
      </c>
      <c r="H109" t="str">
        <f>VLOOKUP($B109,Feuil2!$A:$U,7,FALSE)</f>
        <v>CLG LES DEUX VALLEES</v>
      </c>
      <c r="I109" t="str">
        <f>VLOOKUP($B109,Feuil2!$A:$U,8,FALSE)</f>
        <v>VALL.MEUSE</v>
      </c>
      <c r="J109" t="str">
        <f>VLOOKUP($B109,Feuil2!$A:$U,9,FALSE)</f>
        <v>MONTHERME</v>
      </c>
      <c r="K109" t="str">
        <f>VLOOKUP($B109,Feuil2!$A:$U,10,FALSE)</f>
        <v>03.24.53.01.18</v>
      </c>
      <c r="L109">
        <f>VLOOKUP($B109,Feuil2!$A:$U,11,FALSE)</f>
        <v>0</v>
      </c>
      <c r="M109" t="str">
        <f>VLOOKUP($B109,Feuil2!$A:$U,12,FALSE)</f>
        <v>49.8839456</v>
      </c>
      <c r="N109" t="str">
        <f>VLOOKUP($B109,Feuil2!$A:$U,13,FALSE)</f>
        <v>4.7458351</v>
      </c>
      <c r="O109" t="str">
        <f>VLOOKUP($B109,Feuil2!$A:$U,14,FALSE)</f>
        <v>ce.0080827F@ac-reims.fr</v>
      </c>
      <c r="P109" t="str">
        <f>VLOOKUP($B109,Feuil2!$A:$U,15,FALSE)</f>
        <v>RUE VOLTAIRE</v>
      </c>
      <c r="Q109" t="str">
        <f>VLOOKUP($B109,Feuil2!$A:$U,16,FALSE)</f>
        <v>08800</v>
      </c>
      <c r="R109" t="str">
        <f>VLOOKUP($B109,Feuil2!$A:$U,17,FALSE)</f>
        <v>MONTHERME</v>
      </c>
      <c r="S109" s="7" t="str">
        <f>VLOOKUP($B109,Feuil2!$A:$U,18,FALSE)</f>
        <v>,bounceOnAdd: true, bounceOnAddOptions: {duration: 500, height: 100},bounceOnAddCallback: function() {console.log(*done*)}});</v>
      </c>
    </row>
    <row r="110" spans="1:19" x14ac:dyDescent="0.25">
      <c r="A110" t="e">
        <v>#N/A</v>
      </c>
      <c r="B110" t="s">
        <v>103</v>
      </c>
      <c r="C110" t="str">
        <f>VLOOKUP($B110,Feuil2!$A:$U,2,FALSE)</f>
        <v>008</v>
      </c>
      <c r="D110" t="str">
        <f>VLOOKUP($B110,Feuil2!$A:$U,3,FALSE)</f>
        <v>CHARLEVILLE-MEZIERES</v>
      </c>
      <c r="E110" t="str">
        <f>VLOOKUP($B110,Feuil2!$A:$U,4,FALSE)</f>
        <v>08105</v>
      </c>
      <c r="F110" t="str">
        <f>VLOOKUP($B110,Feuil2!$A:$U,5,FALSE)</f>
        <v>CLG</v>
      </c>
      <c r="G110" t="str">
        <f>VLOOKUP($B110,Feuil2!$A:$U,6,FALSE)</f>
        <v>JEAN DE LA FONTAINE</v>
      </c>
      <c r="H110" t="str">
        <f>VLOOKUP($B110,Feuil2!$A:$U,7,FALSE)</f>
        <v>CLG JEAN DE LA FONTAINE</v>
      </c>
      <c r="I110" t="str">
        <f>VLOOKUP($B110,Feuil2!$A:$U,8,FALSE)</f>
        <v>CHARLEV.-S</v>
      </c>
      <c r="J110" t="str">
        <f>VLOOKUP($B110,Feuil2!$A:$U,9,FALSE)</f>
        <v>CHARLEVILLE-MEZIERES</v>
      </c>
      <c r="K110" t="str">
        <f>VLOOKUP($B110,Feuil2!$A:$U,10,FALSE)</f>
        <v>03.24.33.08.23</v>
      </c>
      <c r="L110" t="str">
        <f>VLOOKUP($B110,Feuil2!$A:$U,11,FALSE)</f>
        <v>https://sepia.ac-reims.fr/clg-delafontaine/-joomla-/</v>
      </c>
      <c r="M110" t="str">
        <f>VLOOKUP($B110,Feuil2!$A:$U,12,FALSE)</f>
        <v>49.778935</v>
      </c>
      <c r="N110" t="str">
        <f>VLOOKUP($B110,Feuil2!$A:$U,13,FALSE)</f>
        <v>4.7021335</v>
      </c>
      <c r="O110" t="str">
        <f>VLOOKUP($B110,Feuil2!$A:$U,14,FALSE)</f>
        <v>ce.0080829H@ac-reims.fr</v>
      </c>
      <c r="P110" t="str">
        <f>VLOOKUP($B110,Feuil2!$A:$U,15,FALSE)</f>
        <v>RUE JEAN DE LA FONTAINE</v>
      </c>
      <c r="Q110" t="str">
        <f>VLOOKUP($B110,Feuil2!$A:$U,16,FALSE)</f>
        <v>08109</v>
      </c>
      <c r="R110" t="str">
        <f>VLOOKUP($B110,Feuil2!$A:$U,17,FALSE)</f>
        <v>CHARLEVILLE MEZIERES CEDEX</v>
      </c>
      <c r="S110" s="7" t="str">
        <f>VLOOKUP($B110,Feuil2!$A:$U,18,FALSE)</f>
        <v>,bounceOnAdd: true, bounceOnAddOptions: {duration: 500, height: 100},bounceOnAddCallback: function() {console.log(*done*)}});</v>
      </c>
    </row>
    <row r="111" spans="1:19" x14ac:dyDescent="0.25">
      <c r="A111" t="e">
        <v>#N/A</v>
      </c>
      <c r="B111" t="s">
        <v>104</v>
      </c>
      <c r="C111" t="str">
        <f>VLOOKUP($B111,Feuil2!$A:$U,2,FALSE)</f>
        <v>008</v>
      </c>
      <c r="D111" t="str">
        <f>VLOOKUP($B111,Feuil2!$A:$U,3,FALSE)</f>
        <v>CHARLEVILLE-MEZIERES</v>
      </c>
      <c r="E111" t="str">
        <f>VLOOKUP($B111,Feuil2!$A:$U,4,FALSE)</f>
        <v>08105</v>
      </c>
      <c r="F111" t="str">
        <f>VLOOKUP($B111,Feuil2!$A:$U,5,FALSE)</f>
        <v>CLG</v>
      </c>
      <c r="G111" t="str">
        <f>VLOOKUP($B111,Feuil2!$A:$U,6,FALSE)</f>
        <v>ROGER SALENGRO</v>
      </c>
      <c r="H111" t="str">
        <f>VLOOKUP($B111,Feuil2!$A:$U,7,FALSE)</f>
        <v>CLG ROGER SALENGRO</v>
      </c>
      <c r="I111" t="str">
        <f>VLOOKUP($B111,Feuil2!$A:$U,8,FALSE)</f>
        <v>CHARLEV.-S</v>
      </c>
      <c r="J111" t="str">
        <f>VLOOKUP($B111,Feuil2!$A:$U,9,FALSE)</f>
        <v>CHARLEVILLE-MEZIERES</v>
      </c>
      <c r="K111" t="str">
        <f>VLOOKUP($B111,Feuil2!$A:$U,10,FALSE)</f>
        <v>03.24.37.56.57</v>
      </c>
      <c r="L111" t="str">
        <f>VLOOKUP($B111,Feuil2!$A:$U,11,FALSE)</f>
        <v>www.collegesalengro.fr</v>
      </c>
      <c r="M111" t="str">
        <f>VLOOKUP($B111,Feuil2!$A:$U,12,FALSE)</f>
        <v>49.7515607</v>
      </c>
      <c r="N111" t="str">
        <f>VLOOKUP($B111,Feuil2!$A:$U,13,FALSE)</f>
        <v>4.7221947</v>
      </c>
      <c r="O111" t="str">
        <f>VLOOKUP($B111,Feuil2!$A:$U,14,FALSE)</f>
        <v>ce.0080894D@ac-reims.fr</v>
      </c>
      <c r="P111" t="str">
        <f>VLOOKUP($B111,Feuil2!$A:$U,15,FALSE)</f>
        <v>2 BIS RUE DES MESANGES</v>
      </c>
      <c r="Q111" t="str">
        <f>VLOOKUP($B111,Feuil2!$A:$U,16,FALSE)</f>
        <v>08002</v>
      </c>
      <c r="R111" t="str">
        <f>VLOOKUP($B111,Feuil2!$A:$U,17,FALSE)</f>
        <v>CHARLEVILLE MEZIERES CEDEX</v>
      </c>
      <c r="S111" s="7" t="str">
        <f>VLOOKUP($B111,Feuil2!$A:$U,18,FALSE)</f>
        <v>,bounceOnAdd: true, bounceOnAddOptions: {duration: 500, height: 100},bounceOnAddCallback: function() {console.log(*done*)}});</v>
      </c>
    </row>
    <row r="112" spans="1:19" x14ac:dyDescent="0.25">
      <c r="A112" t="e">
        <v>#N/A</v>
      </c>
      <c r="B112" t="s">
        <v>129</v>
      </c>
      <c r="C112" t="str">
        <f>VLOOKUP($B112,Feuil2!$A:$U,2,FALSE)</f>
        <v>008</v>
      </c>
      <c r="D112" t="str">
        <f>VLOOKUP($B112,Feuil2!$A:$U,3,FALSE)</f>
        <v>NOUVION-SUR-MEUSE</v>
      </c>
      <c r="E112" t="str">
        <f>VLOOKUP($B112,Feuil2!$A:$U,4,FALSE)</f>
        <v>08327</v>
      </c>
      <c r="F112" t="str">
        <f>VLOOKUP($B112,Feuil2!$A:$U,5,FALSE)</f>
        <v>CLG</v>
      </c>
      <c r="G112" t="str">
        <f>VLOOKUP($B112,Feuil2!$A:$U,6,FALSE)</f>
        <v>DU VAL DE MEUSE</v>
      </c>
      <c r="H112" t="str">
        <f>VLOOKUP($B112,Feuil2!$A:$U,7,FALSE)</f>
        <v>CLG DU VAL DE MEUSE</v>
      </c>
      <c r="I112" t="str">
        <f>VLOOKUP($B112,Feuil2!$A:$U,8,FALSE)</f>
        <v>CHARLEV.-S</v>
      </c>
      <c r="J112" t="str">
        <f>VLOOKUP($B112,Feuil2!$A:$U,9,FALSE)</f>
        <v>NOUVION-SUR-MEUSE</v>
      </c>
      <c r="K112" t="str">
        <f>VLOOKUP($B112,Feuil2!$A:$U,10,FALSE)</f>
        <v>03.24.54.01.95</v>
      </c>
      <c r="L112" t="str">
        <f>VLOOKUP($B112,Feuil2!$A:$U,11,FALSE)</f>
        <v>http://sepia.ac-reims.fr/clg-val-de-meuse/-spip-/</v>
      </c>
      <c r="M112" t="str">
        <f>VLOOKUP($B112,Feuil2!$A:$U,12,FALSE)</f>
        <v>49.7038031</v>
      </c>
      <c r="N112" t="str">
        <f>VLOOKUP($B112,Feuil2!$A:$U,13,FALSE)</f>
        <v>4.8007383</v>
      </c>
      <c r="O112" t="str">
        <f>VLOOKUP($B112,Feuil2!$A:$U,14,FALSE)</f>
        <v>ce.0080896F@ac-reims.fr</v>
      </c>
      <c r="P112" t="str">
        <f>VLOOKUP($B112,Feuil2!$A:$U,15,FALSE)</f>
        <v>RUE ESCADRILLE NORMANDIE NIEMEN</v>
      </c>
      <c r="Q112" t="str">
        <f>VLOOKUP($B112,Feuil2!$A:$U,16,FALSE)</f>
        <v>08160</v>
      </c>
      <c r="R112" t="str">
        <f>VLOOKUP($B112,Feuil2!$A:$U,17,FALSE)</f>
        <v>NOUVION SUR MEUSE</v>
      </c>
      <c r="S112" s="7" t="str">
        <f>VLOOKUP($B112,Feuil2!$A:$U,18,FALSE)</f>
        <v>,bounceOnAdd: true, bounceOnAddOptions: {duration: 500, height: 100},bounceOnAddCallback: function() {console.log(*done*)}});</v>
      </c>
    </row>
    <row r="113" spans="1:19" x14ac:dyDescent="0.25">
      <c r="A113" t="e">
        <v>#N/A</v>
      </c>
      <c r="B113" t="s">
        <v>146</v>
      </c>
      <c r="C113" t="str">
        <f>VLOOKUP($B113,Feuil2!$A:$U,2,FALSE)</f>
        <v>008</v>
      </c>
      <c r="D113" t="str">
        <f>VLOOKUP($B113,Feuil2!$A:$U,3,FALSE)</f>
        <v>SAULT-LES-RETHEL</v>
      </c>
      <c r="E113" t="str">
        <f>VLOOKUP($B113,Feuil2!$A:$U,4,FALSE)</f>
        <v>08403</v>
      </c>
      <c r="F113" t="str">
        <f>VLOOKUP($B113,Feuil2!$A:$U,5,FALSE)</f>
        <v>CLG</v>
      </c>
      <c r="G113" t="str">
        <f>VLOOKUP($B113,Feuil2!$A:$U,6,FALSE)</f>
        <v>VALLIERE</v>
      </c>
      <c r="H113" t="str">
        <f>VLOOKUP($B113,Feuil2!$A:$U,7,FALSE)</f>
        <v>CLG VALLIERE</v>
      </c>
      <c r="I113" t="str">
        <f>VLOOKUP($B113,Feuil2!$A:$U,8,FALSE)</f>
        <v>SUD ARDEN.</v>
      </c>
      <c r="J113" t="str">
        <f>VLOOKUP($B113,Feuil2!$A:$U,9,FALSE)</f>
        <v>SAULT-LES-RETHEL</v>
      </c>
      <c r="K113" t="str">
        <f>VLOOKUP($B113,Feuil2!$A:$U,10,FALSE)</f>
        <v>03.24.38.44.51</v>
      </c>
      <c r="L113" t="str">
        <f>VLOOKUP($B113,Feuil2!$A:$U,11,FALSE)</f>
        <v>http://sepia.ac-reims.fr/clg-sault-les-rethel/-joomla-/</v>
      </c>
      <c r="M113" t="str">
        <f>VLOOKUP($B113,Feuil2!$A:$U,12,FALSE)</f>
        <v>49.4901896</v>
      </c>
      <c r="N113" t="str">
        <f>VLOOKUP($B113,Feuil2!$A:$U,13,FALSE)</f>
        <v>4.3649838</v>
      </c>
      <c r="O113" t="str">
        <f>VLOOKUP($B113,Feuil2!$A:$U,14,FALSE)</f>
        <v>ce.0080909V@ac-reims.fr</v>
      </c>
      <c r="P113" t="str">
        <f>VLOOKUP($B113,Feuil2!$A:$U,15,FALSE)</f>
        <v>771 RUE DE PERTHES</v>
      </c>
      <c r="Q113" t="str">
        <f>VLOOKUP($B113,Feuil2!$A:$U,16,FALSE)</f>
        <v>08300</v>
      </c>
      <c r="R113" t="str">
        <f>VLOOKUP($B113,Feuil2!$A:$U,17,FALSE)</f>
        <v>SAULT LES RETHEL</v>
      </c>
      <c r="S113" s="7" t="str">
        <f>VLOOKUP($B113,Feuil2!$A:$U,18,FALSE)</f>
        <v>,bounceOnAdd: true, bounceOnAddOptions: {duration: 500, height: 100},bounceOnAddCallback: function() {console.log(*done*)}});</v>
      </c>
    </row>
    <row r="114" spans="1:19" x14ac:dyDescent="0.25">
      <c r="A114" t="e">
        <v>#N/A</v>
      </c>
      <c r="B114" t="s">
        <v>152</v>
      </c>
      <c r="C114" t="str">
        <f>VLOOKUP($B114,Feuil2!$A:$U,2,FALSE)</f>
        <v>008</v>
      </c>
      <c r="D114" t="str">
        <f>VLOOKUP($B114,Feuil2!$A:$U,3,FALSE)</f>
        <v>SEDAN</v>
      </c>
      <c r="E114" t="str">
        <f>VLOOKUP($B114,Feuil2!$A:$U,4,FALSE)</f>
        <v>08409</v>
      </c>
      <c r="F114" t="str">
        <f>VLOOKUP($B114,Feuil2!$A:$U,5,FALSE)</f>
        <v>CLG</v>
      </c>
      <c r="G114" t="str">
        <f>VLOOKUP($B114,Feuil2!$A:$U,6,FALSE)</f>
        <v>TURENNE</v>
      </c>
      <c r="H114" t="str">
        <f>VLOOKUP($B114,Feuil2!$A:$U,7,FALSE)</f>
        <v>CLG TURENNE</v>
      </c>
      <c r="I114" t="str">
        <f>VLOOKUP($B114,Feuil2!$A:$U,8,FALSE)</f>
        <v>CHARLEV.-S</v>
      </c>
      <c r="J114" t="str">
        <f>VLOOKUP($B114,Feuil2!$A:$U,9,FALSE)</f>
        <v>SEDAN</v>
      </c>
      <c r="K114" t="str">
        <f>VLOOKUP($B114,Feuil2!$A:$U,10,FALSE)</f>
        <v>03.24.29.06.23</v>
      </c>
      <c r="L114" t="str">
        <f>VLOOKUP($B114,Feuil2!$A:$U,11,FALSE)</f>
        <v>www.clgturenne.fr</v>
      </c>
      <c r="M114" t="str">
        <f>VLOOKUP($B114,Feuil2!$A:$U,12,FALSE)</f>
        <v>49.6992311</v>
      </c>
      <c r="N114" t="str">
        <f>VLOOKUP($B114,Feuil2!$A:$U,13,FALSE)</f>
        <v>4.9467024</v>
      </c>
      <c r="O114" t="str">
        <f>VLOOKUP($B114,Feuil2!$A:$U,14,FALSE)</f>
        <v>ce.0080910W@ac-reims.fr</v>
      </c>
      <c r="P114" t="str">
        <f>VLOOKUP($B114,Feuil2!$A:$U,15,FALSE)</f>
        <v>21 PLACE CRUSSY</v>
      </c>
      <c r="Q114" t="str">
        <f>VLOOKUP($B114,Feuil2!$A:$U,16,FALSE)</f>
        <v>08200</v>
      </c>
      <c r="R114" t="str">
        <f>VLOOKUP($B114,Feuil2!$A:$U,17,FALSE)</f>
        <v>SEDAN</v>
      </c>
      <c r="S114" s="7" t="str">
        <f>VLOOKUP($B114,Feuil2!$A:$U,18,FALSE)</f>
        <v>,bounceOnAdd: true, bounceOnAddOptions: {duration: 500, height: 100},bounceOnAddCallback: function() {console.log(*done*)}});</v>
      </c>
    </row>
    <row r="115" spans="1:19" x14ac:dyDescent="0.25">
      <c r="A115" t="e">
        <v>#N/A</v>
      </c>
      <c r="B115" t="s">
        <v>105</v>
      </c>
      <c r="C115" t="str">
        <f>VLOOKUP($B115,Feuil2!$A:$U,2,FALSE)</f>
        <v>008</v>
      </c>
      <c r="D115" t="str">
        <f>VLOOKUP($B115,Feuil2!$A:$U,3,FALSE)</f>
        <v>CHARLEVILLE-MEZIERES</v>
      </c>
      <c r="E115" t="str">
        <f>VLOOKUP($B115,Feuil2!$A:$U,4,FALSE)</f>
        <v>08105</v>
      </c>
      <c r="F115" t="str">
        <f>VLOOKUP($B115,Feuil2!$A:$U,5,FALSE)</f>
        <v>CLG</v>
      </c>
      <c r="G115" t="str">
        <f>VLOOKUP($B115,Feuil2!$A:$U,6,FALSE)</f>
        <v>LEO LAGRANGE</v>
      </c>
      <c r="H115" t="str">
        <f>VLOOKUP($B115,Feuil2!$A:$U,7,FALSE)</f>
        <v>CLG LEO LAGRANGE</v>
      </c>
      <c r="I115" t="str">
        <f>VLOOKUP($B115,Feuil2!$A:$U,8,FALSE)</f>
        <v>CHARLEV.-S</v>
      </c>
      <c r="J115" t="str">
        <f>VLOOKUP($B115,Feuil2!$A:$U,9,FALSE)</f>
        <v>CHARLEVILLE-MEZIERES</v>
      </c>
      <c r="K115" t="str">
        <f>VLOOKUP($B115,Feuil2!$A:$U,10,FALSE)</f>
        <v>03.24.37.27.47</v>
      </c>
      <c r="L115">
        <f>VLOOKUP($B115,Feuil2!$A:$U,11,FALSE)</f>
        <v>0</v>
      </c>
      <c r="M115" t="str">
        <f>VLOOKUP($B115,Feuil2!$A:$U,12,FALSE)</f>
        <v>49.7442914</v>
      </c>
      <c r="N115" t="str">
        <f>VLOOKUP($B115,Feuil2!$A:$U,13,FALSE)</f>
        <v>4.7203967</v>
      </c>
      <c r="O115" t="str">
        <f>VLOOKUP($B115,Feuil2!$A:$U,14,FALSE)</f>
        <v>ce.0080925M@ac-reims.fr</v>
      </c>
      <c r="P115" t="str">
        <f>VLOOKUP($B115,Feuil2!$A:$U,15,FALSE)</f>
        <v>42 RUE DE LA RONDE COUTURE</v>
      </c>
      <c r="Q115" t="str">
        <f>VLOOKUP($B115,Feuil2!$A:$U,16,FALSE)</f>
        <v>08000</v>
      </c>
      <c r="R115" t="str">
        <f>VLOOKUP($B115,Feuil2!$A:$U,17,FALSE)</f>
        <v>CHARLEVILLE MEZIERES</v>
      </c>
      <c r="S115" s="7" t="str">
        <f>VLOOKUP($B115,Feuil2!$A:$U,18,FALSE)</f>
        <v>,bounceOnAdd: true, bounceOnAddOptions: {duration: 500, height: 100},bounceOnAddCallback: function() {console.log(*done*)}});</v>
      </c>
    </row>
    <row r="116" spans="1:19" x14ac:dyDescent="0.25">
      <c r="A116" t="e">
        <v>#N/A</v>
      </c>
      <c r="B116" t="s">
        <v>119</v>
      </c>
      <c r="C116" t="str">
        <f>VLOOKUP($B116,Feuil2!$A:$U,2,FALSE)</f>
        <v>008</v>
      </c>
      <c r="D116" t="str">
        <f>VLOOKUP($B116,Feuil2!$A:$U,3,FALSE)</f>
        <v>GIVET</v>
      </c>
      <c r="E116" t="str">
        <f>VLOOKUP($B116,Feuil2!$A:$U,4,FALSE)</f>
        <v>08190</v>
      </c>
      <c r="F116" t="str">
        <f>VLOOKUP($B116,Feuil2!$A:$U,5,FALSE)</f>
        <v>CLG</v>
      </c>
      <c r="G116" t="str">
        <f>VLOOKUP($B116,Feuil2!$A:$U,6,FALSE)</f>
        <v/>
      </c>
      <c r="H116" t="str">
        <f>VLOOKUP($B116,Feuil2!$A:$U,7,FALSE)</f>
        <v>CLG DE GIVET</v>
      </c>
      <c r="I116" t="str">
        <f>VLOOKUP($B116,Feuil2!$A:$U,8,FALSE)</f>
        <v>VALL.MEUSE</v>
      </c>
      <c r="J116" t="str">
        <f>VLOOKUP($B116,Feuil2!$A:$U,9,FALSE)</f>
        <v>GIVET</v>
      </c>
      <c r="K116" t="str">
        <f>VLOOKUP($B116,Feuil2!$A:$U,10,FALSE)</f>
        <v>03.24.42.09.42</v>
      </c>
      <c r="L116">
        <f>VLOOKUP($B116,Feuil2!$A:$U,11,FALSE)</f>
        <v>0</v>
      </c>
      <c r="M116" t="str">
        <f>VLOOKUP($B116,Feuil2!$A:$U,12,FALSE)</f>
        <v>50.1336745</v>
      </c>
      <c r="N116" t="str">
        <f>VLOOKUP($B116,Feuil2!$A:$U,13,FALSE)</f>
        <v>4.8284555</v>
      </c>
      <c r="O116" t="str">
        <f>VLOOKUP($B116,Feuil2!$A:$U,14,FALSE)</f>
        <v>ce.0080948M@ac-reims.fr</v>
      </c>
      <c r="P116" t="str">
        <f>VLOOKUP($B116,Feuil2!$A:$U,15,FALSE)</f>
        <v>15 RUE BOUSY</v>
      </c>
      <c r="Q116" t="str">
        <f>VLOOKUP($B116,Feuil2!$A:$U,16,FALSE)</f>
        <v>08600</v>
      </c>
      <c r="R116" t="str">
        <f>VLOOKUP($B116,Feuil2!$A:$U,17,FALSE)</f>
        <v>GIVET</v>
      </c>
      <c r="S116" s="7" t="str">
        <f>VLOOKUP($B116,Feuil2!$A:$U,18,FALSE)</f>
        <v>,bounceOnAdd: true, bounceOnAddOptions: {duration: 500, height: 100},bounceOnAddCallback: function() {console.log(*done*)}});</v>
      </c>
    </row>
    <row r="117" spans="1:19" x14ac:dyDescent="0.25">
      <c r="A117" t="e">
        <v>#N/A</v>
      </c>
      <c r="B117" t="s">
        <v>139</v>
      </c>
      <c r="C117" t="str">
        <f>VLOOKUP($B117,Feuil2!$A:$U,2,FALSE)</f>
        <v>008</v>
      </c>
      <c r="D117" t="str">
        <f>VLOOKUP($B117,Feuil2!$A:$U,3,FALSE)</f>
        <v>REVIN</v>
      </c>
      <c r="E117" t="str">
        <f>VLOOKUP($B117,Feuil2!$A:$U,4,FALSE)</f>
        <v>08363</v>
      </c>
      <c r="F117" t="str">
        <f>VLOOKUP($B117,Feuil2!$A:$U,5,FALSE)</f>
        <v>CLG</v>
      </c>
      <c r="G117" t="str">
        <f>VLOOKUP($B117,Feuil2!$A:$U,6,FALSE)</f>
        <v>GEORGE SAND</v>
      </c>
      <c r="H117" t="str">
        <f>VLOOKUP($B117,Feuil2!$A:$U,7,FALSE)</f>
        <v>CLG GEORGE SAND</v>
      </c>
      <c r="I117" t="str">
        <f>VLOOKUP($B117,Feuil2!$A:$U,8,FALSE)</f>
        <v>VALL.MEUSE</v>
      </c>
      <c r="J117" t="str">
        <f>VLOOKUP($B117,Feuil2!$A:$U,9,FALSE)</f>
        <v>REVIN</v>
      </c>
      <c r="K117" t="str">
        <f>VLOOKUP($B117,Feuil2!$A:$U,10,FALSE)</f>
        <v>03.24.40.58.70</v>
      </c>
      <c r="L117">
        <f>VLOOKUP($B117,Feuil2!$A:$U,11,FALSE)</f>
        <v>0</v>
      </c>
      <c r="M117" t="str">
        <f>VLOOKUP($B117,Feuil2!$A:$U,12,FALSE)</f>
        <v>49.9345868</v>
      </c>
      <c r="N117" t="str">
        <f>VLOOKUP($B117,Feuil2!$A:$U,13,FALSE)</f>
        <v>4.6465</v>
      </c>
      <c r="O117" t="str">
        <f>VLOOKUP($B117,Feuil2!$A:$U,14,FALSE)</f>
        <v>ce.0080949N@ac-reims.fr</v>
      </c>
      <c r="P117" t="str">
        <f>VLOOKUP($B117,Feuil2!$A:$U,15,FALSE)</f>
        <v>640 RUE ROCHE DES DIALES</v>
      </c>
      <c r="Q117" t="str">
        <f>VLOOKUP($B117,Feuil2!$A:$U,16,FALSE)</f>
        <v>08500</v>
      </c>
      <c r="R117" t="str">
        <f>VLOOKUP($B117,Feuil2!$A:$U,17,FALSE)</f>
        <v>REVIN</v>
      </c>
      <c r="S117" s="7" t="str">
        <f>VLOOKUP($B117,Feuil2!$A:$U,18,FALSE)</f>
        <v>,bounceOnAdd: true, bounceOnAddOptions: {duration: 500, height: 100},bounceOnAddCallback: function() {console.log(*done*)}});</v>
      </c>
    </row>
    <row r="118" spans="1:19" x14ac:dyDescent="0.25">
      <c r="A118" t="e">
        <v>#N/A</v>
      </c>
      <c r="B118" t="s">
        <v>161</v>
      </c>
      <c r="C118" t="str">
        <f>VLOOKUP($B118,Feuil2!$A:$U,2,FALSE)</f>
        <v>008</v>
      </c>
      <c r="D118" t="str">
        <f>VLOOKUP($B118,Feuil2!$A:$U,3,FALSE)</f>
        <v>VILLERS-SEMEUSE</v>
      </c>
      <c r="E118" t="str">
        <f>VLOOKUP($B118,Feuil2!$A:$U,4,FALSE)</f>
        <v>08480</v>
      </c>
      <c r="F118" t="str">
        <f>VLOOKUP($B118,Feuil2!$A:$U,5,FALSE)</f>
        <v>CLG</v>
      </c>
      <c r="G118" t="str">
        <f>VLOOKUP($B118,Feuil2!$A:$U,6,FALSE)</f>
        <v>JULES LEROUX</v>
      </c>
      <c r="H118" t="str">
        <f>VLOOKUP($B118,Feuil2!$A:$U,7,FALSE)</f>
        <v>CLG JULES LEROUX</v>
      </c>
      <c r="I118" t="str">
        <f>VLOOKUP($B118,Feuil2!$A:$U,8,FALSE)</f>
        <v>CHARLEV.-S</v>
      </c>
      <c r="J118" t="str">
        <f>VLOOKUP($B118,Feuil2!$A:$U,9,FALSE)</f>
        <v>VILLERS-SEMEUSE</v>
      </c>
      <c r="K118" t="str">
        <f>VLOOKUP($B118,Feuil2!$A:$U,10,FALSE)</f>
        <v>03.24.58.13.38</v>
      </c>
      <c r="L118">
        <f>VLOOKUP($B118,Feuil2!$A:$U,11,FALSE)</f>
        <v>0</v>
      </c>
      <c r="M118" t="str">
        <f>VLOOKUP($B118,Feuil2!$A:$U,12,FALSE)</f>
        <v>49.7435162</v>
      </c>
      <c r="N118" t="str">
        <f>VLOOKUP($B118,Feuil2!$A:$U,13,FALSE)</f>
        <v>4.7430065</v>
      </c>
      <c r="O118" t="str">
        <f>VLOOKUP($B118,Feuil2!$A:$U,14,FALSE)</f>
        <v>ce.0081001V@ac-reims.fr</v>
      </c>
      <c r="P118" t="str">
        <f>VLOOKUP($B118,Feuil2!$A:$U,15,FALSE)</f>
        <v>RUE JULES FERRY</v>
      </c>
      <c r="Q118" t="str">
        <f>VLOOKUP($B118,Feuil2!$A:$U,16,FALSE)</f>
        <v>08000</v>
      </c>
      <c r="R118" t="str">
        <f>VLOOKUP($B118,Feuil2!$A:$U,17,FALSE)</f>
        <v>VILLERS SEMEUSE</v>
      </c>
      <c r="S118" s="7" t="str">
        <f>VLOOKUP($B118,Feuil2!$A:$U,18,FALSE)</f>
        <v>,bounceOnAdd: true, bounceOnAddOptions: {duration: 500, height: 100},bounceOnAddCallback: function() {console.log(*done*)}});</v>
      </c>
    </row>
    <row r="119" spans="1:19" x14ac:dyDescent="0.25">
      <c r="A119" t="e">
        <v>#N/A</v>
      </c>
      <c r="B119" t="s">
        <v>122</v>
      </c>
      <c r="C119" t="str">
        <f>VLOOKUP($B119,Feuil2!$A:$U,2,FALSE)</f>
        <v>008</v>
      </c>
      <c r="D119" t="str">
        <f>VLOOKUP($B119,Feuil2!$A:$U,3,FALSE)</f>
        <v>GRANDPRE</v>
      </c>
      <c r="E119" t="str">
        <f>VLOOKUP($B119,Feuil2!$A:$U,4,FALSE)</f>
        <v>08198</v>
      </c>
      <c r="F119" t="str">
        <f>VLOOKUP($B119,Feuil2!$A:$U,5,FALSE)</f>
        <v>CLG</v>
      </c>
      <c r="G119" t="str">
        <f>VLOOKUP($B119,Feuil2!$A:$U,6,FALSE)</f>
        <v>GRANDPRE</v>
      </c>
      <c r="H119" t="str">
        <f>VLOOKUP($B119,Feuil2!$A:$U,7,FALSE)</f>
        <v>CLG GRANDPRE</v>
      </c>
      <c r="I119" t="str">
        <f>VLOOKUP($B119,Feuil2!$A:$U,8,FALSE)</f>
        <v>SUD ARDEN.</v>
      </c>
      <c r="J119" t="str">
        <f>VLOOKUP($B119,Feuil2!$A:$U,9,FALSE)</f>
        <v>GRANDPRE-BUZANCY</v>
      </c>
      <c r="K119" t="str">
        <f>VLOOKUP($B119,Feuil2!$A:$U,10,FALSE)</f>
        <v>03.24.30.51.16</v>
      </c>
      <c r="L119" t="str">
        <f>VLOOKUP($B119,Feuil2!$A:$U,11,FALSE)</f>
        <v>http://sepia.ac-reims.fr/clg-grandpre/-spip-/</v>
      </c>
      <c r="M119" t="str">
        <f>VLOOKUP($B119,Feuil2!$A:$U,12,FALSE)</f>
        <v>49.3438808</v>
      </c>
      <c r="N119" t="str">
        <f>VLOOKUP($B119,Feuil2!$A:$U,13,FALSE)</f>
        <v>4.8708199</v>
      </c>
      <c r="O119" t="str">
        <f>VLOOKUP($B119,Feuil2!$A:$U,14,FALSE)</f>
        <v>ce.0081096Y@ac-reims.fr</v>
      </c>
      <c r="P119" t="str">
        <f>VLOOKUP($B119,Feuil2!$A:$U,15,FALSE)</f>
        <v>47 RUE DES QUATRE FRERES TELLIER</v>
      </c>
      <c r="Q119" t="str">
        <f>VLOOKUP($B119,Feuil2!$A:$U,16,FALSE)</f>
        <v>08250</v>
      </c>
      <c r="R119" t="str">
        <f>VLOOKUP($B119,Feuil2!$A:$U,17,FALSE)</f>
        <v>GRANDPRE</v>
      </c>
      <c r="S119" s="7" t="str">
        <f>VLOOKUP($B119,Feuil2!$A:$U,18,FALSE)</f>
        <v>,bounceOnAdd: true, bounceOnAddOptions: {duration: 500, height: 100},bounceOnAddCallback: function() {console.log(*done*)}});</v>
      </c>
    </row>
    <row r="120" spans="1:19" x14ac:dyDescent="0.25">
      <c r="A120" t="e">
        <v>#N/A</v>
      </c>
      <c r="B120" t="s">
        <v>165</v>
      </c>
      <c r="C120" t="str">
        <f>VLOOKUP($B120,Feuil2!$A:$U,2,FALSE)</f>
        <v>008</v>
      </c>
      <c r="D120" t="str">
        <f>VLOOKUP($B120,Feuil2!$A:$U,3,FALSE)</f>
        <v>VOUZIERS</v>
      </c>
      <c r="E120" t="str">
        <f>VLOOKUP($B120,Feuil2!$A:$U,4,FALSE)</f>
        <v>08490</v>
      </c>
      <c r="F120" t="str">
        <f>VLOOKUP($B120,Feuil2!$A:$U,5,FALSE)</f>
        <v>CLG</v>
      </c>
      <c r="G120" t="str">
        <f>VLOOKUP($B120,Feuil2!$A:$U,6,FALSE)</f>
        <v>PAUL DROUOT</v>
      </c>
      <c r="H120" t="str">
        <f>VLOOKUP($B120,Feuil2!$A:$U,7,FALSE)</f>
        <v>CLG PAUL DROUOT</v>
      </c>
      <c r="I120" t="str">
        <f>VLOOKUP($B120,Feuil2!$A:$U,8,FALSE)</f>
        <v>SUD ARDEN.</v>
      </c>
      <c r="J120" t="str">
        <f>VLOOKUP($B120,Feuil2!$A:$U,9,FALSE)</f>
        <v>VOUZIERS-LE CHESNE</v>
      </c>
      <c r="K120" t="str">
        <f>VLOOKUP($B120,Feuil2!$A:$U,10,FALSE)</f>
        <v>03.24.71.15.79</v>
      </c>
      <c r="L120" t="str">
        <f>VLOOKUP($B120,Feuil2!$A:$U,11,FALSE)</f>
        <v>https://sepia.ac-reims.fr/clg-vouziers/-joomla-/</v>
      </c>
      <c r="M120" t="str">
        <f>VLOOKUP($B120,Feuil2!$A:$U,12,FALSE)</f>
        <v>49.403521</v>
      </c>
      <c r="N120" t="str">
        <f>VLOOKUP($B120,Feuil2!$A:$U,13,FALSE)</f>
        <v>4.6957694</v>
      </c>
      <c r="O120" t="str">
        <f>VLOOKUP($B120,Feuil2!$A:$U,14,FALSE)</f>
        <v>ce.0081097Z@ac-reims.fr</v>
      </c>
      <c r="P120" t="str">
        <f>VLOOKUP($B120,Feuil2!$A:$U,15,FALSE)</f>
        <v>RUE DE LA FUSION</v>
      </c>
      <c r="Q120" t="str">
        <f>VLOOKUP($B120,Feuil2!$A:$U,16,FALSE)</f>
        <v>08400</v>
      </c>
      <c r="R120" t="str">
        <f>VLOOKUP($B120,Feuil2!$A:$U,17,FALSE)</f>
        <v>VOUZIERS</v>
      </c>
      <c r="S120" s="7" t="str">
        <f>VLOOKUP($B120,Feuil2!$A:$U,18,FALSE)</f>
        <v>,bounceOnAdd: true, bounceOnAddOptions: {duration: 500, height: 100},bounceOnAddCallback: function() {console.log(*done*)}});</v>
      </c>
    </row>
    <row r="121" spans="1:19" x14ac:dyDescent="0.25">
      <c r="A121" t="e">
        <v>#N/A</v>
      </c>
      <c r="B121" t="s">
        <v>144</v>
      </c>
      <c r="C121" t="str">
        <f>VLOOKUP($B121,Feuil2!$A:$U,2,FALSE)</f>
        <v>008</v>
      </c>
      <c r="D121" t="str">
        <f>VLOOKUP($B121,Feuil2!$A:$U,3,FALSE)</f>
        <v>ROCROI</v>
      </c>
      <c r="E121" t="str">
        <f>VLOOKUP($B121,Feuil2!$A:$U,4,FALSE)</f>
        <v>08367</v>
      </c>
      <c r="F121" t="str">
        <f>VLOOKUP($B121,Feuil2!$A:$U,5,FALSE)</f>
        <v>CLG</v>
      </c>
      <c r="G121" t="str">
        <f>VLOOKUP($B121,Feuil2!$A:$U,6,FALSE)</f>
        <v>ANDRÉE VIÉNOT</v>
      </c>
      <c r="H121" t="str">
        <f>VLOOKUP($B121,Feuil2!$A:$U,7,FALSE)</f>
        <v>CLG ANDRÉE VIÉNOT</v>
      </c>
      <c r="I121" t="str">
        <f>VLOOKUP($B121,Feuil2!$A:$U,8,FALSE)</f>
        <v>VALL.MEUSE</v>
      </c>
      <c r="J121" t="str">
        <f>VLOOKUP($B121,Feuil2!$A:$U,9,FALSE)</f>
        <v>ROCROI-MAUBERT-FONTAINE</v>
      </c>
      <c r="K121" t="str">
        <f>VLOOKUP($B121,Feuil2!$A:$U,10,FALSE)</f>
        <v>03.24.54.10.78</v>
      </c>
      <c r="L121">
        <f>VLOOKUP($B121,Feuil2!$A:$U,11,FALSE)</f>
        <v>0</v>
      </c>
      <c r="M121" t="str">
        <f>VLOOKUP($B121,Feuil2!$A:$U,12,FALSE)</f>
        <v>49.9289594</v>
      </c>
      <c r="N121" t="str">
        <f>VLOOKUP($B121,Feuil2!$A:$U,13,FALSE)</f>
        <v>4.5299354</v>
      </c>
      <c r="O121" t="str">
        <f>VLOOKUP($B121,Feuil2!$A:$U,14,FALSE)</f>
        <v>ce.0081098A@ac-reims.fr</v>
      </c>
      <c r="P121" t="str">
        <f>VLOOKUP($B121,Feuil2!$A:$U,15,FALSE)</f>
        <v>23 RUE DU 18 JUIN</v>
      </c>
      <c r="Q121" t="str">
        <f>VLOOKUP($B121,Feuil2!$A:$U,16,FALSE)</f>
        <v>08230</v>
      </c>
      <c r="R121" t="str">
        <f>VLOOKUP($B121,Feuil2!$A:$U,17,FALSE)</f>
        <v>ROCROI</v>
      </c>
      <c r="S121" s="7" t="str">
        <f>VLOOKUP($B121,Feuil2!$A:$U,18,FALSE)</f>
        <v>,bounceOnAdd: true, bounceOnAddOptions: {duration: 500, height: 100},bounceOnAddCallback: function() {console.log(*done*)}});</v>
      </c>
    </row>
    <row r="122" spans="1:19" x14ac:dyDescent="0.25">
      <c r="A122" t="e">
        <v>#N/A</v>
      </c>
      <c r="B122" t="s">
        <v>92</v>
      </c>
      <c r="C122" t="str">
        <f>VLOOKUP($B122,Feuil2!$A:$U,2,FALSE)</f>
        <v>008</v>
      </c>
      <c r="D122" t="str">
        <f>VLOOKUP($B122,Feuil2!$A:$U,3,FALSE)</f>
        <v>CARIGNAN</v>
      </c>
      <c r="E122" t="str">
        <f>VLOOKUP($B122,Feuil2!$A:$U,4,FALSE)</f>
        <v>08090</v>
      </c>
      <c r="F122" t="str">
        <f>VLOOKUP($B122,Feuil2!$A:$U,5,FALSE)</f>
        <v>CLG</v>
      </c>
      <c r="G122" t="str">
        <f>VLOOKUP($B122,Feuil2!$A:$U,6,FALSE)</f>
        <v>CARIGNAN</v>
      </c>
      <c r="H122" t="str">
        <f>VLOOKUP($B122,Feuil2!$A:$U,7,FALSE)</f>
        <v>CLG CARIGNAN</v>
      </c>
      <c r="I122" t="str">
        <f>VLOOKUP($B122,Feuil2!$A:$U,8,FALSE)</f>
        <v>CHARLEV.-S</v>
      </c>
      <c r="J122" t="str">
        <f>VLOOKUP($B122,Feuil2!$A:$U,9,FALSE)</f>
        <v>CARIGNAN-MARGUT</v>
      </c>
      <c r="K122" t="str">
        <f>VLOOKUP($B122,Feuil2!$A:$U,10,FALSE)</f>
        <v>03.24.22.62.44</v>
      </c>
      <c r="L122">
        <f>VLOOKUP($B122,Feuil2!$A:$U,11,FALSE)</f>
        <v>0</v>
      </c>
      <c r="M122" t="str">
        <f>VLOOKUP($B122,Feuil2!$A:$U,12,FALSE)</f>
        <v>49.6295254</v>
      </c>
      <c r="N122" t="str">
        <f>VLOOKUP($B122,Feuil2!$A:$U,13,FALSE)</f>
        <v>5.1743265</v>
      </c>
      <c r="O122" t="str">
        <f>VLOOKUP($B122,Feuil2!$A:$U,14,FALSE)</f>
        <v>ce.0081099B@ac-reims.fr</v>
      </c>
      <c r="P122" t="str">
        <f>VLOOKUP($B122,Feuil2!$A:$U,15,FALSE)</f>
        <v>6 RUE FROIDE FONTAINE</v>
      </c>
      <c r="Q122" t="str">
        <f>VLOOKUP($B122,Feuil2!$A:$U,16,FALSE)</f>
        <v>08110</v>
      </c>
      <c r="R122" t="str">
        <f>VLOOKUP($B122,Feuil2!$A:$U,17,FALSE)</f>
        <v>CARIGNAN</v>
      </c>
      <c r="S122" s="7" t="str">
        <f>VLOOKUP($B122,Feuil2!$A:$U,18,FALSE)</f>
        <v>,bounceOnAdd: true, bounceOnAddOptions: {duration: 500, height: 100},bounceOnAddCallback: function() {console.log(*done*)}});</v>
      </c>
    </row>
    <row r="123" spans="1:19" x14ac:dyDescent="0.25">
      <c r="A123" t="e">
        <v>#N/A</v>
      </c>
      <c r="B123" t="s">
        <v>82</v>
      </c>
      <c r="C123" t="str">
        <f>VLOOKUP($B123,Feuil2!$A:$U,2,FALSE)</f>
        <v>008</v>
      </c>
      <c r="D123" t="str">
        <f>VLOOKUP($B123,Feuil2!$A:$U,3,FALSE)</f>
        <v>ATTIGNY</v>
      </c>
      <c r="E123" t="str">
        <f>VLOOKUP($B123,Feuil2!$A:$U,4,FALSE)</f>
        <v>08025</v>
      </c>
      <c r="F123" t="str">
        <f>VLOOKUP($B123,Feuil2!$A:$U,5,FALSE)</f>
        <v>CLG</v>
      </c>
      <c r="G123" t="str">
        <f>VLOOKUP($B123,Feuil2!$A:$U,6,FALSE)</f>
        <v>EVA THOMÉ</v>
      </c>
      <c r="H123" t="str">
        <f>VLOOKUP($B123,Feuil2!$A:$U,7,FALSE)</f>
        <v>CLG EVA THOMÉ</v>
      </c>
      <c r="I123" t="str">
        <f>VLOOKUP($B123,Feuil2!$A:$U,8,FALSE)</f>
        <v>SUD ARDEN.</v>
      </c>
      <c r="J123" t="str">
        <f>VLOOKUP($B123,Feuil2!$A:$U,9,FALSE)</f>
        <v>ATTIGNY-MACHAULT</v>
      </c>
      <c r="K123" t="str">
        <f>VLOOKUP($B123,Feuil2!$A:$U,10,FALSE)</f>
        <v>03.24.71.20.88</v>
      </c>
      <c r="L123">
        <f>VLOOKUP($B123,Feuil2!$A:$U,11,FALSE)</f>
        <v>0</v>
      </c>
      <c r="M123" t="str">
        <f>VLOOKUP($B123,Feuil2!$A:$U,12,FALSE)</f>
        <v>49.474164</v>
      </c>
      <c r="N123" t="str">
        <f>VLOOKUP($B123,Feuil2!$A:$U,13,FALSE)</f>
        <v>4.578699</v>
      </c>
      <c r="O123" t="str">
        <f>VLOOKUP($B123,Feuil2!$A:$U,14,FALSE)</f>
        <v>ce.0081100C@ac-reims.fr</v>
      </c>
      <c r="P123" t="str">
        <f>VLOOKUP($B123,Feuil2!$A:$U,15,FALSE)</f>
        <v>9 RUE VERLAINE</v>
      </c>
      <c r="Q123" t="str">
        <f>VLOOKUP($B123,Feuil2!$A:$U,16,FALSE)</f>
        <v>08130</v>
      </c>
      <c r="R123" t="str">
        <f>VLOOKUP($B123,Feuil2!$A:$U,17,FALSE)</f>
        <v>ATTIGNY</v>
      </c>
      <c r="S123" s="7" t="str">
        <f>VLOOKUP($B123,Feuil2!$A:$U,18,FALSE)</f>
        <v>,bounceOnAdd: true, bounceOnAddOptions: {duration: 500, height: 100},bounceOnAddCallback: function() {console.log(*done*)}});</v>
      </c>
    </row>
    <row r="124" spans="1:19" x14ac:dyDescent="0.25">
      <c r="A124" t="e">
        <v>#N/A</v>
      </c>
      <c r="B124" t="s">
        <v>78</v>
      </c>
      <c r="C124" t="str">
        <f>VLOOKUP($B124,Feuil2!$A:$U,2,FALSE)</f>
        <v>008</v>
      </c>
      <c r="D124" t="str">
        <f>VLOOKUP($B124,Feuil2!$A:$U,3,FALSE)</f>
        <v>ASFELD</v>
      </c>
      <c r="E124" t="str">
        <f>VLOOKUP($B124,Feuil2!$A:$U,4,FALSE)</f>
        <v>08024</v>
      </c>
      <c r="F124" t="str">
        <f>VLOOKUP($B124,Feuil2!$A:$U,5,FALSE)</f>
        <v>CLG</v>
      </c>
      <c r="G124" t="str">
        <f>VLOOKUP($B124,Feuil2!$A:$U,6,FALSE)</f>
        <v>MULTISITE ASFELD - CHATEAU POR</v>
      </c>
      <c r="H124" t="str">
        <f>VLOOKUP($B124,Feuil2!$A:$U,7,FALSE)</f>
        <v>CLG MULTISITE ASFELD - CHATEAU POR</v>
      </c>
      <c r="I124" t="str">
        <f>VLOOKUP($B124,Feuil2!$A:$U,8,FALSE)</f>
        <v>SUD ARDEN.</v>
      </c>
      <c r="J124" t="str">
        <f>VLOOKUP($B124,Feuil2!$A:$U,9,FALSE)</f>
        <v>ASFELD-CHATEAU-PORCIEN</v>
      </c>
      <c r="K124" t="str">
        <f>VLOOKUP($B124,Feuil2!$A:$U,10,FALSE)</f>
        <v>03.24.72.94.05</v>
      </c>
      <c r="L124" t="str">
        <f>VLOOKUP($B124,Feuil2!$A:$U,11,FALSE)</f>
        <v>https://sepia.ac-reims.fr/clg-asfed/-joomla-/</v>
      </c>
      <c r="M124" t="str">
        <f>VLOOKUP($B124,Feuil2!$A:$U,12,FALSE)</f>
        <v>49.4704308</v>
      </c>
      <c r="N124" t="str">
        <f>VLOOKUP($B124,Feuil2!$A:$U,13,FALSE)</f>
        <v>4.1164172</v>
      </c>
      <c r="O124" t="str">
        <f>VLOOKUP($B124,Feuil2!$A:$U,14,FALSE)</f>
        <v>ce.0081102E@ac-reims.fr</v>
      </c>
      <c r="P124" t="str">
        <f>VLOOKUP($B124,Feuil2!$A:$U,15,FALSE)</f>
        <v>3 RUE DU CHATEAU</v>
      </c>
      <c r="Q124" t="str">
        <f>VLOOKUP($B124,Feuil2!$A:$U,16,FALSE)</f>
        <v>08190</v>
      </c>
      <c r="R124" t="str">
        <f>VLOOKUP($B124,Feuil2!$A:$U,17,FALSE)</f>
        <v>ASFELD</v>
      </c>
      <c r="S124" s="7" t="str">
        <f>VLOOKUP($B124,Feuil2!$A:$U,18,FALSE)</f>
        <v>,bounceOnAdd: true, bounceOnAddOptions: {duration: 500, height: 100},bounceOnAddCallback: function() {console.log(*done*)}});</v>
      </c>
    </row>
    <row r="125" spans="1:19" x14ac:dyDescent="0.25">
      <c r="A125" t="e">
        <v>#N/A</v>
      </c>
      <c r="B125" t="s">
        <v>155</v>
      </c>
      <c r="C125" t="str">
        <f>VLOOKUP($B125,Feuil2!$A:$U,2,FALSE)</f>
        <v>008</v>
      </c>
      <c r="D125" t="str">
        <f>VLOOKUP($B125,Feuil2!$A:$U,3,FALSE)</f>
        <v>SIGNY-L'ABBAYE</v>
      </c>
      <c r="E125" t="str">
        <f>VLOOKUP($B125,Feuil2!$A:$U,4,FALSE)</f>
        <v>08419</v>
      </c>
      <c r="F125" t="str">
        <f>VLOOKUP($B125,Feuil2!$A:$U,5,FALSE)</f>
        <v>CLG</v>
      </c>
      <c r="G125" t="str">
        <f>VLOOKUP($B125,Feuil2!$A:$U,6,FALSE)</f>
        <v>SIGNY L'ABBAYE</v>
      </c>
      <c r="H125" t="str">
        <f>VLOOKUP($B125,Feuil2!$A:$U,7,FALSE)</f>
        <v>CLG SIGNY L\'ABBAYE</v>
      </c>
      <c r="I125" t="str">
        <f>VLOOKUP($B125,Feuil2!$A:$U,8,FALSE)</f>
        <v>SUD ARDEN.</v>
      </c>
      <c r="J125" t="str">
        <f>VLOOKUP($B125,Feuil2!$A:$U,9,FALSE)</f>
        <v>SIGNY-L'ABBAYE-CHAUMONT-PORCIEN</v>
      </c>
      <c r="K125" t="str">
        <f>VLOOKUP($B125,Feuil2!$A:$U,10,FALSE)</f>
        <v>03.24.52.64.90</v>
      </c>
      <c r="L125" t="str">
        <f>VLOOKUP($B125,Feuil2!$A:$U,11,FALSE)</f>
        <v>http://sepia.ac-reims.fr/clg-signy-abbaye/-joomla-/</v>
      </c>
      <c r="M125" t="str">
        <f>VLOOKUP($B125,Feuil2!$A:$U,12,FALSE)</f>
        <v>49.6987289</v>
      </c>
      <c r="N125" t="str">
        <f>VLOOKUP($B125,Feuil2!$A:$U,13,FALSE)</f>
        <v>4.4199636</v>
      </c>
      <c r="O125" t="str">
        <f>VLOOKUP($B125,Feuil2!$A:$U,14,FALSE)</f>
        <v>ce.0081104G@ac-reims.fr</v>
      </c>
      <c r="P125" t="str">
        <f>VLOOKUP($B125,Feuil2!$A:$U,15,FALSE)</f>
        <v>11 RUE DE L\'ABBAYE</v>
      </c>
      <c r="Q125" t="str">
        <f>VLOOKUP($B125,Feuil2!$A:$U,16,FALSE)</f>
        <v>08460</v>
      </c>
      <c r="R125" t="str">
        <f>VLOOKUP($B125,Feuil2!$A:$U,17,FALSE)</f>
        <v>SIGNY L ABBAYE</v>
      </c>
      <c r="S125" s="7" t="str">
        <f>VLOOKUP($B125,Feuil2!$A:$U,18,FALSE)</f>
        <v>,bounceOnAdd: true, bounceOnAddOptions: {duration: 500, height: 100},bounceOnAddCallback: function() {console.log(*done*)}});</v>
      </c>
    </row>
    <row r="126" spans="1:19" x14ac:dyDescent="0.25">
      <c r="A126" t="e">
        <v>#N/A</v>
      </c>
      <c r="B126" t="s">
        <v>158</v>
      </c>
      <c r="C126" t="str">
        <f>VLOOKUP($B126,Feuil2!$A:$U,2,FALSE)</f>
        <v>008</v>
      </c>
      <c r="D126" t="str">
        <f>VLOOKUP($B126,Feuil2!$A:$U,3,FALSE)</f>
        <v>SIGNY-LE-PETIT</v>
      </c>
      <c r="E126" t="str">
        <f>VLOOKUP($B126,Feuil2!$A:$U,4,FALSE)</f>
        <v>08420</v>
      </c>
      <c r="F126" t="str">
        <f>VLOOKUP($B126,Feuil2!$A:$U,5,FALSE)</f>
        <v>CLG</v>
      </c>
      <c r="G126" t="str">
        <f>VLOOKUP($B126,Feuil2!$A:$U,6,FALSE)</f>
        <v>MULTISITE SIGNY-LE-PETIT-LIART</v>
      </c>
      <c r="H126" t="str">
        <f>VLOOKUP($B126,Feuil2!$A:$U,7,FALSE)</f>
        <v>CLG MULTISITE SIGNY-LE-PETIT-LIART</v>
      </c>
      <c r="I126" t="str">
        <f>VLOOKUP($B126,Feuil2!$A:$U,8,FALSE)</f>
        <v>CHARLEV.-S</v>
      </c>
      <c r="J126" t="str">
        <f>VLOOKUP($B126,Feuil2!$A:$U,9,FALSE)</f>
        <v>SIGNY-LE-PETIT-LIART</v>
      </c>
      <c r="K126" t="str">
        <f>VLOOKUP($B126,Feuil2!$A:$U,10,FALSE)</f>
        <v>03.24.53.50.09</v>
      </c>
      <c r="L126" t="str">
        <f>VLOOKUP($B126,Feuil2!$A:$U,11,FALSE)</f>
        <v>http://sepia.ac-reims.fr/clg-signy-liart/-joomla</v>
      </c>
      <c r="M126" t="str">
        <f>VLOOKUP($B126,Feuil2!$A:$U,12,FALSE)</f>
        <v>49.9052981</v>
      </c>
      <c r="N126" t="str">
        <f>VLOOKUP($B126,Feuil2!$A:$U,13,FALSE)</f>
        <v>4.2845588</v>
      </c>
      <c r="O126" t="str">
        <f>VLOOKUP($B126,Feuil2!$A:$U,14,FALSE)</f>
        <v>ce.0081105H@ac-reims.fr</v>
      </c>
      <c r="P126" t="str">
        <f>VLOOKUP($B126,Feuil2!$A:$U,15,FALSE)</f>
        <v>RUE L\'ESCAILLERE</v>
      </c>
      <c r="Q126" t="str">
        <f>VLOOKUP($B126,Feuil2!$A:$U,16,FALSE)</f>
        <v>08380</v>
      </c>
      <c r="R126" t="str">
        <f>VLOOKUP($B126,Feuil2!$A:$U,17,FALSE)</f>
        <v>SIGNY LE PETIT</v>
      </c>
      <c r="S126" s="7" t="str">
        <f>VLOOKUP($B126,Feuil2!$A:$U,18,FALSE)</f>
        <v>,bounceOnAdd: true, bounceOnAddOptions: {duration: 500, height: 100},bounceOnAddCallback: function() {console.log(*done*)}});</v>
      </c>
    </row>
    <row r="127" spans="1:19" x14ac:dyDescent="0.25">
      <c r="A127" t="e">
        <v>#N/A</v>
      </c>
      <c r="B127" t="s">
        <v>177</v>
      </c>
      <c r="C127" t="str">
        <f>VLOOKUP($B127,Feuil2!$A:$U,2,FALSE)</f>
        <v>010</v>
      </c>
      <c r="D127" t="str">
        <f>VLOOKUP($B127,Feuil2!$A:$U,3,FALSE)</f>
        <v>BAR-SUR-SEINE</v>
      </c>
      <c r="E127" t="str">
        <f>VLOOKUP($B127,Feuil2!$A:$U,4,FALSE)</f>
        <v>10034</v>
      </c>
      <c r="F127" t="str">
        <f>VLOOKUP($B127,Feuil2!$A:$U,5,FALSE)</f>
        <v>CLG</v>
      </c>
      <c r="G127" t="str">
        <f>VLOOKUP($B127,Feuil2!$A:$U,6,FALSE)</f>
        <v>PAUL PORTIER</v>
      </c>
      <c r="H127" t="str">
        <f>VLOOKUP($B127,Feuil2!$A:$U,7,FALSE)</f>
        <v>CLG PAUL PORTIER</v>
      </c>
      <c r="I127" t="str">
        <f>VLOOKUP($B127,Feuil2!$A:$U,8,FALSE)</f>
        <v>TROYES</v>
      </c>
      <c r="J127" t="str">
        <f>VLOOKUP($B127,Feuil2!$A:$U,9,FALSE)</f>
        <v>BAR/SEINE</v>
      </c>
      <c r="K127" t="str">
        <f>VLOOKUP($B127,Feuil2!$A:$U,10,FALSE)</f>
        <v>03.25.29.80.13</v>
      </c>
      <c r="L127" t="str">
        <f>VLOOKUP($B127,Feuil2!$A:$U,11,FALSE)</f>
        <v>http://www.college-paul-portier.fr</v>
      </c>
      <c r="M127" t="str">
        <f>VLOOKUP($B127,Feuil2!$A:$U,12,FALSE)</f>
        <v>48.1136357</v>
      </c>
      <c r="N127" t="str">
        <f>VLOOKUP($B127,Feuil2!$A:$U,13,FALSE)</f>
        <v>4.3776963</v>
      </c>
      <c r="O127" t="str">
        <f>VLOOKUP($B127,Feuil2!$A:$U,14,FALSE)</f>
        <v>ce.0100005B@ac-reims.fr</v>
      </c>
      <c r="P127" t="str">
        <f>VLOOKUP($B127,Feuil2!$A:$U,15,FALSE)</f>
        <v>2 RUE DU 14 JUILLET</v>
      </c>
      <c r="Q127" t="str">
        <f>VLOOKUP($B127,Feuil2!$A:$U,16,FALSE)</f>
        <v>10110</v>
      </c>
      <c r="R127" t="str">
        <f>VLOOKUP($B127,Feuil2!$A:$U,17,FALSE)</f>
        <v>BAR SUR SEINE</v>
      </c>
      <c r="S127" s="7" t="str">
        <f>VLOOKUP($B127,Feuil2!$A:$U,18,FALSE)</f>
        <v>,bounceOnAdd: true, bounceOnAddOptions: {duration: 500, height: 100},bounceOnAddCallback: function() {console.log(*done*)}});</v>
      </c>
    </row>
    <row r="128" spans="1:19" x14ac:dyDescent="0.25">
      <c r="A128" t="e">
        <v>#N/A</v>
      </c>
      <c r="B128" t="s">
        <v>182</v>
      </c>
      <c r="C128" t="str">
        <f>VLOOKUP($B128,Feuil2!$A:$U,2,FALSE)</f>
        <v>010</v>
      </c>
      <c r="D128" t="str">
        <f>VLOOKUP($B128,Feuil2!$A:$U,3,FALSE)</f>
        <v>BRIENNE-LE-CHATEAU</v>
      </c>
      <c r="E128" t="str">
        <f>VLOOKUP($B128,Feuil2!$A:$U,4,FALSE)</f>
        <v>10064</v>
      </c>
      <c r="F128" t="str">
        <f>VLOOKUP($B128,Feuil2!$A:$U,5,FALSE)</f>
        <v>CLG</v>
      </c>
      <c r="G128" t="str">
        <f>VLOOKUP($B128,Feuil2!$A:$U,6,FALSE)</f>
        <v>JULIEN REGNIER</v>
      </c>
      <c r="H128" t="str">
        <f>VLOOKUP($B128,Feuil2!$A:$U,7,FALSE)</f>
        <v>CLG JULIEN REGNIER</v>
      </c>
      <c r="I128" t="str">
        <f>VLOOKUP($B128,Feuil2!$A:$U,8,FALSE)</f>
        <v>TROYES</v>
      </c>
      <c r="J128" t="str">
        <f>VLOOKUP($B128,Feuil2!$A:$U,9,FALSE)</f>
        <v>BRIENNE-LE-CHAT</v>
      </c>
      <c r="K128" t="str">
        <f>VLOOKUP($B128,Feuil2!$A:$U,10,FALSE)</f>
        <v>03.25.92.82.01</v>
      </c>
      <c r="L128" t="str">
        <f>VLOOKUP($B128,Feuil2!$A:$U,11,FALSE)</f>
        <v>xxi.ac-reims.fr/clg-brienne/</v>
      </c>
      <c r="M128" t="str">
        <f>VLOOKUP($B128,Feuil2!$A:$U,12,FALSE)</f>
        <v>48.3854302</v>
      </c>
      <c r="N128" t="str">
        <f>VLOOKUP($B128,Feuil2!$A:$U,13,FALSE)</f>
        <v>4.5251354</v>
      </c>
      <c r="O128" t="str">
        <f>VLOOKUP($B128,Feuil2!$A:$U,14,FALSE)</f>
        <v>ce.0100007D@ac-reims.fr</v>
      </c>
      <c r="P128" t="str">
        <f>VLOOKUP($B128,Feuil2!$A:$U,15,FALSE)</f>
        <v>13 RUE J REGNIER</v>
      </c>
      <c r="Q128" t="str">
        <f>VLOOKUP($B128,Feuil2!$A:$U,16,FALSE)</f>
        <v>10500</v>
      </c>
      <c r="R128" t="str">
        <f>VLOOKUP($B128,Feuil2!$A:$U,17,FALSE)</f>
        <v>BRIENNE LE CHATEAU</v>
      </c>
      <c r="S128" s="7" t="str">
        <f>VLOOKUP($B128,Feuil2!$A:$U,18,FALSE)</f>
        <v>,bounceOnAdd: true, bounceOnAddOptions: {duration: 500, height: 100},bounceOnAddCallback: function() {console.log(*done*)}});</v>
      </c>
    </row>
    <row r="129" spans="1:19" x14ac:dyDescent="0.25">
      <c r="A129" t="e">
        <v>#N/A</v>
      </c>
      <c r="B129" t="s">
        <v>184</v>
      </c>
      <c r="C129" t="str">
        <f>VLOOKUP($B129,Feuil2!$A:$U,2,FALSE)</f>
        <v>010</v>
      </c>
      <c r="D129" t="str">
        <f>VLOOKUP($B129,Feuil2!$A:$U,3,FALSE)</f>
        <v>CHAOURCE</v>
      </c>
      <c r="E129" t="str">
        <f>VLOOKUP($B129,Feuil2!$A:$U,4,FALSE)</f>
        <v>10080</v>
      </c>
      <c r="F129" t="str">
        <f>VLOOKUP($B129,Feuil2!$A:$U,5,FALSE)</f>
        <v>CLG</v>
      </c>
      <c r="G129" t="str">
        <f>VLOOKUP($B129,Feuil2!$A:$U,6,FALSE)</f>
        <v>AMADIS JAMYN</v>
      </c>
      <c r="H129" t="str">
        <f>VLOOKUP($B129,Feuil2!$A:$U,7,FALSE)</f>
        <v>CLG AMADIS JAMYN</v>
      </c>
      <c r="I129" t="str">
        <f>VLOOKUP($B129,Feuil2!$A:$U,8,FALSE)</f>
        <v>TROYES</v>
      </c>
      <c r="J129" t="str">
        <f>VLOOKUP($B129,Feuil2!$A:$U,9,FALSE)</f>
        <v>CHAOURCE</v>
      </c>
      <c r="K129" t="str">
        <f>VLOOKUP($B129,Feuil2!$A:$U,10,FALSE)</f>
        <v>03.25.40.11.13</v>
      </c>
      <c r="L129" t="str">
        <f>VLOOKUP($B129,Feuil2!$A:$U,11,FALSE)</f>
        <v>www.college-chaource.fr</v>
      </c>
      <c r="M129" t="str">
        <f>VLOOKUP($B129,Feuil2!$A:$U,12,FALSE)</f>
        <v>48.0590638</v>
      </c>
      <c r="N129" t="str">
        <f>VLOOKUP($B129,Feuil2!$A:$U,13,FALSE)</f>
        <v>4.1444084</v>
      </c>
      <c r="O129" t="str">
        <f>VLOOKUP($B129,Feuil2!$A:$U,14,FALSE)</f>
        <v>ce.0100008E@ac-reims.fr</v>
      </c>
      <c r="P129" t="str">
        <f>VLOOKUP($B129,Feuil2!$A:$U,15,FALSE)</f>
        <v>19 RUE DE LA CORDELIERE</v>
      </c>
      <c r="Q129" t="str">
        <f>VLOOKUP($B129,Feuil2!$A:$U,16,FALSE)</f>
        <v>10210</v>
      </c>
      <c r="R129" t="str">
        <f>VLOOKUP($B129,Feuil2!$A:$U,17,FALSE)</f>
        <v>CHAOURCE</v>
      </c>
      <c r="S129" s="7" t="str">
        <f>VLOOKUP($B129,Feuil2!$A:$U,18,FALSE)</f>
        <v>,bounceOnAdd: true, bounceOnAddOptions: {duration: 500, height: 100},bounceOnAddCallback: function() {console.log(*done*)}});</v>
      </c>
    </row>
    <row r="130" spans="1:19" x14ac:dyDescent="0.25">
      <c r="A130" t="e">
        <v>#N/A</v>
      </c>
      <c r="B130" t="s">
        <v>193</v>
      </c>
      <c r="C130" t="str">
        <f>VLOOKUP($B130,Feuil2!$A:$U,2,FALSE)</f>
        <v>010</v>
      </c>
      <c r="D130" t="str">
        <f>VLOOKUP($B130,Feuil2!$A:$U,3,FALSE)</f>
        <v>LA CHAPELLE-SAINT-LUC</v>
      </c>
      <c r="E130" t="str">
        <f>VLOOKUP($B130,Feuil2!$A:$U,4,FALSE)</f>
        <v>10081</v>
      </c>
      <c r="F130" t="str">
        <f>VLOOKUP($B130,Feuil2!$A:$U,5,FALSE)</f>
        <v>CLG</v>
      </c>
      <c r="G130" t="str">
        <f>VLOOKUP($B130,Feuil2!$A:$U,6,FALSE)</f>
        <v>ALBERT CAMUS</v>
      </c>
      <c r="H130" t="str">
        <f>VLOOKUP($B130,Feuil2!$A:$U,7,FALSE)</f>
        <v>CLG ALBERT CAMUS</v>
      </c>
      <c r="I130" t="str">
        <f>VLOOKUP($B130,Feuil2!$A:$U,8,FALSE)</f>
        <v>TROYES</v>
      </c>
      <c r="J130" t="str">
        <f>VLOOKUP($B130,Feuil2!$A:$U,9,FALSE)</f>
        <v>TROYES</v>
      </c>
      <c r="K130" t="str">
        <f>VLOOKUP($B130,Feuil2!$A:$U,10,FALSE)</f>
        <v>03.25.82.66.70</v>
      </c>
      <c r="L130" t="str">
        <f>VLOOKUP($B130,Feuil2!$A:$U,11,FALSE)</f>
        <v>http://site.camus.free.fr/</v>
      </c>
      <c r="M130" t="str">
        <f>VLOOKUP($B130,Feuil2!$A:$U,12,FALSE)</f>
        <v>48.3106551</v>
      </c>
      <c r="N130" t="str">
        <f>VLOOKUP($B130,Feuil2!$A:$U,13,FALSE)</f>
        <v>4.0399133</v>
      </c>
      <c r="O130" t="str">
        <f>VLOOKUP($B130,Feuil2!$A:$U,14,FALSE)</f>
        <v>ce.0100009F@ac-reims.fr</v>
      </c>
      <c r="P130" t="str">
        <f>VLOOKUP($B130,Feuil2!$A:$U,15,FALSE)</f>
        <v>46 AVENUE JEAN JAURES</v>
      </c>
      <c r="Q130" t="str">
        <f>VLOOKUP($B130,Feuil2!$A:$U,16,FALSE)</f>
        <v>10602</v>
      </c>
      <c r="R130" t="str">
        <f>VLOOKUP($B130,Feuil2!$A:$U,17,FALSE)</f>
        <v>LA CHAPELLE ST LUC CEDEX</v>
      </c>
      <c r="S130" s="7" t="str">
        <f>VLOOKUP($B130,Feuil2!$A:$U,18,FALSE)</f>
        <v>,bounceOnAdd: true, bounceOnAddOptions: {duration: 500, height: 100},bounceOnAddCallback: function() {console.log(*done*)}});</v>
      </c>
    </row>
    <row r="131" spans="1:19" x14ac:dyDescent="0.25">
      <c r="A131" t="e">
        <v>#N/A</v>
      </c>
      <c r="B131" t="s">
        <v>189</v>
      </c>
      <c r="C131" t="str">
        <f>VLOOKUP($B131,Feuil2!$A:$U,2,FALSE)</f>
        <v>010</v>
      </c>
      <c r="D131" t="str">
        <f>VLOOKUP($B131,Feuil2!$A:$U,3,FALSE)</f>
        <v>ERVY-LE-CHATEL</v>
      </c>
      <c r="E131" t="str">
        <f>VLOOKUP($B131,Feuil2!$A:$U,4,FALSE)</f>
        <v>10140</v>
      </c>
      <c r="F131" t="str">
        <f>VLOOKUP($B131,Feuil2!$A:$U,5,FALSE)</f>
        <v>CLG</v>
      </c>
      <c r="G131" t="str">
        <f>VLOOKUP($B131,Feuil2!$A:$U,6,FALSE)</f>
        <v>EUGENE BELGRAND</v>
      </c>
      <c r="H131" t="str">
        <f>VLOOKUP($B131,Feuil2!$A:$U,7,FALSE)</f>
        <v>CLG EUGENE BELGRAND</v>
      </c>
      <c r="I131" t="str">
        <f>VLOOKUP($B131,Feuil2!$A:$U,8,FALSE)</f>
        <v>TROYES</v>
      </c>
      <c r="J131" t="str">
        <f>VLOOKUP($B131,Feuil2!$A:$U,9,FALSE)</f>
        <v>ERVY-LE-CHATEL</v>
      </c>
      <c r="K131" t="str">
        <f>VLOOKUP($B131,Feuil2!$A:$U,10,FALSE)</f>
        <v>03.25.70.52.22</v>
      </c>
      <c r="L131">
        <f>VLOOKUP($B131,Feuil2!$A:$U,11,FALSE)</f>
        <v>0</v>
      </c>
      <c r="M131" t="str">
        <f>VLOOKUP($B131,Feuil2!$A:$U,12,FALSE)</f>
        <v>48.0423408</v>
      </c>
      <c r="N131" t="str">
        <f>VLOOKUP($B131,Feuil2!$A:$U,13,FALSE)</f>
        <v>3.9117406</v>
      </c>
      <c r="O131" t="str">
        <f>VLOOKUP($B131,Feuil2!$A:$U,14,FALSE)</f>
        <v>ce.0100010G@ac-reims.fr</v>
      </c>
      <c r="P131" t="str">
        <f>VLOOKUP($B131,Feuil2!$A:$U,15,FALSE)</f>
        <v>RUE DENFERT ROCHEREAU</v>
      </c>
      <c r="Q131" t="str">
        <f>VLOOKUP($B131,Feuil2!$A:$U,16,FALSE)</f>
        <v>10130</v>
      </c>
      <c r="R131" t="str">
        <f>VLOOKUP($B131,Feuil2!$A:$U,17,FALSE)</f>
        <v>ERVY LE CHATEL</v>
      </c>
      <c r="S131" s="7" t="str">
        <f>VLOOKUP($B131,Feuil2!$A:$U,18,FALSE)</f>
        <v>,bounceOnAdd: true, bounceOnAddOptions: {duration: 500, height: 100},bounceOnAddCallback: function() {console.log(*done*)}});</v>
      </c>
    </row>
    <row r="132" spans="1:19" x14ac:dyDescent="0.25">
      <c r="A132" t="e">
        <v>#N/A</v>
      </c>
      <c r="B132" t="s">
        <v>199</v>
      </c>
      <c r="C132" t="str">
        <f>VLOOKUP($B132,Feuil2!$A:$U,2,FALSE)</f>
        <v>010</v>
      </c>
      <c r="D132" t="str">
        <f>VLOOKUP($B132,Feuil2!$A:$U,3,FALSE)</f>
        <v>MARIGNY-LE-CHATEL</v>
      </c>
      <c r="E132" t="str">
        <f>VLOOKUP($B132,Feuil2!$A:$U,4,FALSE)</f>
        <v>10224</v>
      </c>
      <c r="F132" t="str">
        <f>VLOOKUP($B132,Feuil2!$A:$U,5,FALSE)</f>
        <v>CLG</v>
      </c>
      <c r="G132" t="str">
        <f>VLOOKUP($B132,Feuil2!$A:$U,6,FALSE)</f>
        <v>JEAN MOULIN</v>
      </c>
      <c r="H132" t="str">
        <f>VLOOKUP($B132,Feuil2!$A:$U,7,FALSE)</f>
        <v>CLG JEAN MOULIN</v>
      </c>
      <c r="I132" t="str">
        <f>VLOOKUP($B132,Feuil2!$A:$U,8,FALSE)</f>
        <v>ROMILLY</v>
      </c>
      <c r="J132" t="str">
        <f>VLOOKUP($B132,Feuil2!$A:$U,9,FALSE)</f>
        <v>MARIGNY-LE-CHATEL</v>
      </c>
      <c r="K132" t="str">
        <f>VLOOKUP($B132,Feuil2!$A:$U,10,FALSE)</f>
        <v>03.25.21.51.87</v>
      </c>
      <c r="L132">
        <f>VLOOKUP($B132,Feuil2!$A:$U,11,FALSE)</f>
        <v>0</v>
      </c>
      <c r="M132" t="str">
        <f>VLOOKUP($B132,Feuil2!$A:$U,12,FALSE)</f>
        <v>48.3985707</v>
      </c>
      <c r="N132" t="str">
        <f>VLOOKUP($B132,Feuil2!$A:$U,13,FALSE)</f>
        <v>3.7321574</v>
      </c>
      <c r="O132" t="str">
        <f>VLOOKUP($B132,Feuil2!$A:$U,14,FALSE)</f>
        <v>ce.0100011H@ac-reims.fr</v>
      </c>
      <c r="P132" t="str">
        <f>VLOOKUP($B132,Feuil2!$A:$U,15,FALSE)</f>
        <v>11 RUE JEAN MOULIN</v>
      </c>
      <c r="Q132" t="str">
        <f>VLOOKUP($B132,Feuil2!$A:$U,16,FALSE)</f>
        <v>10350</v>
      </c>
      <c r="R132" t="str">
        <f>VLOOKUP($B132,Feuil2!$A:$U,17,FALSE)</f>
        <v>MARIGNY LE CHATEL</v>
      </c>
      <c r="S132" s="7" t="str">
        <f>VLOOKUP($B132,Feuil2!$A:$U,18,FALSE)</f>
        <v>,bounceOnAdd: true, bounceOnAddOptions: {duration: 500, height: 100},bounceOnAddCallback: function() {console.log(*done*)}});</v>
      </c>
    </row>
    <row r="133" spans="1:19" x14ac:dyDescent="0.25">
      <c r="A133" t="e">
        <v>#N/A</v>
      </c>
      <c r="B133" t="s">
        <v>208</v>
      </c>
      <c r="C133" t="str">
        <f>VLOOKUP($B133,Feuil2!$A:$U,2,FALSE)</f>
        <v>010</v>
      </c>
      <c r="D133" t="str">
        <f>VLOOKUP($B133,Feuil2!$A:$U,3,FALSE)</f>
        <v>PINEY</v>
      </c>
      <c r="E133" t="str">
        <f>VLOOKUP($B133,Feuil2!$A:$U,4,FALSE)</f>
        <v>10287</v>
      </c>
      <c r="F133" t="str">
        <f>VLOOKUP($B133,Feuil2!$A:$U,5,FALSE)</f>
        <v>CLG</v>
      </c>
      <c r="G133" t="str">
        <f>VLOOKUP($B133,Feuil2!$A:$U,6,FALSE)</f>
        <v>DES ROISES</v>
      </c>
      <c r="H133" t="str">
        <f>VLOOKUP($B133,Feuil2!$A:$U,7,FALSE)</f>
        <v>CLG DES ROISES</v>
      </c>
      <c r="I133" t="str">
        <f>VLOOKUP($B133,Feuil2!$A:$U,8,FALSE)</f>
        <v>TROYES</v>
      </c>
      <c r="J133" t="str">
        <f>VLOOKUP($B133,Feuil2!$A:$U,9,FALSE)</f>
        <v>PINEY</v>
      </c>
      <c r="K133" t="str">
        <f>VLOOKUP($B133,Feuil2!$A:$U,10,FALSE)</f>
        <v>03.25.46.44.10</v>
      </c>
      <c r="L133" t="str">
        <f>VLOOKUP($B133,Feuil2!$A:$U,11,FALSE)</f>
        <v>http://sepia.ac-reims.fr/clg-piney/-joomla-/</v>
      </c>
      <c r="M133" t="str">
        <f>VLOOKUP($B133,Feuil2!$A:$U,12,FALSE)</f>
        <v>48.3613161</v>
      </c>
      <c r="N133" t="str">
        <f>VLOOKUP($B133,Feuil2!$A:$U,13,FALSE)</f>
        <v>4.3313645</v>
      </c>
      <c r="O133" t="str">
        <f>VLOOKUP($B133,Feuil2!$A:$U,14,FALSE)</f>
        <v>ce.0100013K@ac-reims.fr</v>
      </c>
      <c r="P133" t="str">
        <f>VLOOKUP($B133,Feuil2!$A:$U,15,FALSE)</f>
        <v>4 RUE DU STADE</v>
      </c>
      <c r="Q133" t="str">
        <f>VLOOKUP($B133,Feuil2!$A:$U,16,FALSE)</f>
        <v>10220</v>
      </c>
      <c r="R133" t="str">
        <f>VLOOKUP($B133,Feuil2!$A:$U,17,FALSE)</f>
        <v>PINEY</v>
      </c>
      <c r="S133" s="7" t="str">
        <f>VLOOKUP($B133,Feuil2!$A:$U,18,FALSE)</f>
        <v>,bounceOnAdd: true, bounceOnAddOptions: {duration: 500, height: 100},bounceOnAddCallback: function() {console.log(*done*)}});</v>
      </c>
    </row>
    <row r="134" spans="1:19" x14ac:dyDescent="0.25">
      <c r="A134" t="e">
        <v>#N/A</v>
      </c>
      <c r="B134" t="s">
        <v>219</v>
      </c>
      <c r="C134" t="str">
        <f>VLOOKUP($B134,Feuil2!$A:$U,2,FALSE)</f>
        <v>010</v>
      </c>
      <c r="D134" t="str">
        <f>VLOOKUP($B134,Feuil2!$A:$U,3,FALSE)</f>
        <v>SAINT-ANDRE-LES-VERGERS</v>
      </c>
      <c r="E134" t="str">
        <f>VLOOKUP($B134,Feuil2!$A:$U,4,FALSE)</f>
        <v>10333</v>
      </c>
      <c r="F134" t="str">
        <f>VLOOKUP($B134,Feuil2!$A:$U,5,FALSE)</f>
        <v>CLG</v>
      </c>
      <c r="G134" t="str">
        <f>VLOOKUP($B134,Feuil2!$A:$U,6,FALSE)</f>
        <v>DE LA VILLENEUVE</v>
      </c>
      <c r="H134" t="str">
        <f>VLOOKUP($B134,Feuil2!$A:$U,7,FALSE)</f>
        <v>CLG DE LA VILLENEUVE</v>
      </c>
      <c r="I134" t="str">
        <f>VLOOKUP($B134,Feuil2!$A:$U,8,FALSE)</f>
        <v>TROYES</v>
      </c>
      <c r="J134" t="str">
        <f>VLOOKUP($B134,Feuil2!$A:$U,9,FALSE)</f>
        <v>TROYES</v>
      </c>
      <c r="K134" t="str">
        <f>VLOOKUP($B134,Feuil2!$A:$U,10,FALSE)</f>
        <v>03.25.79.38.32</v>
      </c>
      <c r="L134">
        <f>VLOOKUP($B134,Feuil2!$A:$U,11,FALSE)</f>
        <v>0</v>
      </c>
      <c r="M134" t="str">
        <f>VLOOKUP($B134,Feuil2!$A:$U,12,FALSE)</f>
        <v>48.2838664</v>
      </c>
      <c r="N134" t="str">
        <f>VLOOKUP($B134,Feuil2!$A:$U,13,FALSE)</f>
        <v>3.7243004</v>
      </c>
      <c r="O134" t="str">
        <f>VLOOKUP($B134,Feuil2!$A:$U,14,FALSE)</f>
        <v>ce.0100019S@ac-reims.fr</v>
      </c>
      <c r="P134" t="str">
        <f>VLOOKUP($B134,Feuil2!$A:$U,15,FALSE)</f>
        <v>3 AVENUE CHARLES DE REFUGE</v>
      </c>
      <c r="Q134" t="str">
        <f>VLOOKUP($B134,Feuil2!$A:$U,16,FALSE)</f>
        <v>10431</v>
      </c>
      <c r="R134" t="str">
        <f>VLOOKUP($B134,Feuil2!$A:$U,17,FALSE)</f>
        <v>TROYES CEDEX</v>
      </c>
      <c r="S134" s="7" t="str">
        <f>VLOOKUP($B134,Feuil2!$A:$U,18,FALSE)</f>
        <v>,bounceOnAdd: true, bounceOnAddOptions: {duration: 500, height: 100},bounceOnAddCallback: function() {console.log(*done*)}});</v>
      </c>
    </row>
    <row r="135" spans="1:19" x14ac:dyDescent="0.25">
      <c r="A135" t="e">
        <v>#N/A</v>
      </c>
      <c r="B135" t="s">
        <v>236</v>
      </c>
      <c r="C135" t="str">
        <f>VLOOKUP($B135,Feuil2!$A:$U,2,FALSE)</f>
        <v>010</v>
      </c>
      <c r="D135" t="str">
        <f>VLOOKUP($B135,Feuil2!$A:$U,3,FALSE)</f>
        <v>VENDEUVRE-SUR-BARSE</v>
      </c>
      <c r="E135" t="str">
        <f>VLOOKUP($B135,Feuil2!$A:$U,4,FALSE)</f>
        <v>10401</v>
      </c>
      <c r="F135" t="str">
        <f>VLOOKUP($B135,Feuil2!$A:$U,5,FALSE)</f>
        <v>CLG</v>
      </c>
      <c r="G135" t="str">
        <f>VLOOKUP($B135,Feuil2!$A:$U,6,FALSE)</f>
        <v>NICOLAS BOURBON</v>
      </c>
      <c r="H135" t="str">
        <f>VLOOKUP($B135,Feuil2!$A:$U,7,FALSE)</f>
        <v>CLG NICOLAS BOURBON</v>
      </c>
      <c r="I135" t="str">
        <f>VLOOKUP($B135,Feuil2!$A:$U,8,FALSE)</f>
        <v>TROYES</v>
      </c>
      <c r="J135" t="str">
        <f>VLOOKUP($B135,Feuil2!$A:$U,9,FALSE)</f>
        <v>VENDEUVRE/BARSE</v>
      </c>
      <c r="K135" t="str">
        <f>VLOOKUP($B135,Feuil2!$A:$U,10,FALSE)</f>
        <v>03.25.41.30.18</v>
      </c>
      <c r="L135">
        <f>VLOOKUP($B135,Feuil2!$A:$U,11,FALSE)</f>
        <v>0</v>
      </c>
      <c r="M135" t="str">
        <f>VLOOKUP($B135,Feuil2!$A:$U,12,FALSE)</f>
        <v>48.2332446</v>
      </c>
      <c r="N135" t="str">
        <f>VLOOKUP($B135,Feuil2!$A:$U,13,FALSE)</f>
        <v>4.4675627</v>
      </c>
      <c r="O135" t="str">
        <f>VLOOKUP($B135,Feuil2!$A:$U,14,FALSE)</f>
        <v>ce.0100028B@ac-reims.fr</v>
      </c>
      <c r="P135" t="str">
        <f>VLOOKUP($B135,Feuil2!$A:$U,15,FALSE)</f>
        <v>PROMENADE DU PARC</v>
      </c>
      <c r="Q135" t="str">
        <f>VLOOKUP($B135,Feuil2!$A:$U,16,FALSE)</f>
        <v>10140</v>
      </c>
      <c r="R135" t="str">
        <f>VLOOKUP($B135,Feuil2!$A:$U,17,FALSE)</f>
        <v>VENDEUVRE SUR BARSE</v>
      </c>
      <c r="S135" s="7" t="str">
        <f>VLOOKUP($B135,Feuil2!$A:$U,18,FALSE)</f>
        <v>,bounceOnAdd: true, bounceOnAddOptions: {duration: 500, height: 100},bounceOnAddCallback: function() {console.log(*done*)}});</v>
      </c>
    </row>
    <row r="136" spans="1:19" x14ac:dyDescent="0.25">
      <c r="A136" t="e">
        <v>#N/A</v>
      </c>
      <c r="B136" t="s">
        <v>230</v>
      </c>
      <c r="C136" t="str">
        <f>VLOOKUP($B136,Feuil2!$A:$U,2,FALSE)</f>
        <v>010</v>
      </c>
      <c r="D136" t="str">
        <f>VLOOKUP($B136,Feuil2!$A:$U,3,FALSE)</f>
        <v>TROYES</v>
      </c>
      <c r="E136" t="str">
        <f>VLOOKUP($B136,Feuil2!$A:$U,4,FALSE)</f>
        <v>10387</v>
      </c>
      <c r="F136" t="str">
        <f>VLOOKUP($B136,Feuil2!$A:$U,5,FALSE)</f>
        <v>CLG</v>
      </c>
      <c r="G136" t="str">
        <f>VLOOKUP($B136,Feuil2!$A:$U,6,FALSE)</f>
        <v>BEURNONVILLE</v>
      </c>
      <c r="H136" t="str">
        <f>VLOOKUP($B136,Feuil2!$A:$U,7,FALSE)</f>
        <v>CLG BEURNONVILLE</v>
      </c>
      <c r="I136" t="str">
        <f>VLOOKUP($B136,Feuil2!$A:$U,8,FALSE)</f>
        <v>TROYES</v>
      </c>
      <c r="J136" t="str">
        <f>VLOOKUP($B136,Feuil2!$A:$U,9,FALSE)</f>
        <v>TROYES</v>
      </c>
      <c r="K136" t="str">
        <f>VLOOKUP($B136,Feuil2!$A:$U,10,FALSE)</f>
        <v>03.25.83.13.20</v>
      </c>
      <c r="L136" t="str">
        <f>VLOOKUP($B136,Feuil2!$A:$U,11,FALSE)</f>
        <v>www.college-beurnonville.fr</v>
      </c>
      <c r="M136" t="str">
        <f>VLOOKUP($B136,Feuil2!$A:$U,12,FALSE)</f>
        <v>48.2930893</v>
      </c>
      <c r="N136" t="str">
        <f>VLOOKUP($B136,Feuil2!$A:$U,13,FALSE)</f>
        <v>4.0732435</v>
      </c>
      <c r="O136" t="str">
        <f>VLOOKUP($B136,Feuil2!$A:$U,14,FALSE)</f>
        <v>ce.0100031E@ac-reims.fr</v>
      </c>
      <c r="P136" t="str">
        <f>VLOOKUP($B136,Feuil2!$A:$U,15,FALSE)</f>
        <v>58 RUE TURENNE</v>
      </c>
      <c r="Q136" t="str">
        <f>VLOOKUP($B136,Feuil2!$A:$U,16,FALSE)</f>
        <v>10026</v>
      </c>
      <c r="R136" t="str">
        <f>VLOOKUP($B136,Feuil2!$A:$U,17,FALSE)</f>
        <v>TROYES CEDEX</v>
      </c>
      <c r="S136" s="7" t="str">
        <f>VLOOKUP($B136,Feuil2!$A:$U,18,FALSE)</f>
        <v>,bounceOnAdd: true, bounceOnAddOptions: {duration: 500, height: 100},bounceOnAddCallback: function() {console.log(*done*)}});</v>
      </c>
    </row>
    <row r="137" spans="1:19" x14ac:dyDescent="0.25">
      <c r="A137" t="e">
        <v>#N/A</v>
      </c>
      <c r="B137" t="s">
        <v>196</v>
      </c>
      <c r="C137" t="str">
        <f>VLOOKUP($B137,Feuil2!$A:$U,2,FALSE)</f>
        <v>010</v>
      </c>
      <c r="D137" t="str">
        <f>VLOOKUP($B137,Feuil2!$A:$U,3,FALSE)</f>
        <v>LUSIGNY-SUR-BARSE</v>
      </c>
      <c r="E137" t="str">
        <f>VLOOKUP($B137,Feuil2!$A:$U,4,FALSE)</f>
        <v>10209</v>
      </c>
      <c r="F137" t="str">
        <f>VLOOKUP($B137,Feuil2!$A:$U,5,FALSE)</f>
        <v>CLG</v>
      </c>
      <c r="G137" t="str">
        <f>VLOOKUP($B137,Feuil2!$A:$U,6,FALSE)</f>
        <v>CHARLES DELAUNAY</v>
      </c>
      <c r="H137" t="str">
        <f>VLOOKUP($B137,Feuil2!$A:$U,7,FALSE)</f>
        <v>CLG CHARLES DELAUNAY</v>
      </c>
      <c r="I137" t="str">
        <f>VLOOKUP($B137,Feuil2!$A:$U,8,FALSE)</f>
        <v>TROYES</v>
      </c>
      <c r="J137" t="str">
        <f>VLOOKUP($B137,Feuil2!$A:$U,9,FALSE)</f>
        <v>LUSIGNY/BARSE</v>
      </c>
      <c r="K137" t="str">
        <f>VLOOKUP($B137,Feuil2!$A:$U,10,FALSE)</f>
        <v>03.25.43.84.20</v>
      </c>
      <c r="L137">
        <f>VLOOKUP($B137,Feuil2!$A:$U,11,FALSE)</f>
        <v>0</v>
      </c>
      <c r="M137" t="str">
        <f>VLOOKUP($B137,Feuil2!$A:$U,12,FALSE)</f>
        <v>48.260319</v>
      </c>
      <c r="N137" t="str">
        <f>VLOOKUP($B137,Feuil2!$A:$U,13,FALSE)</f>
        <v>4.2543186</v>
      </c>
      <c r="O137" t="str">
        <f>VLOOKUP($B137,Feuil2!$A:$U,14,FALSE)</f>
        <v>ce.0100033G@ac-reims.fr</v>
      </c>
      <c r="P137" t="str">
        <f>VLOOKUP($B137,Feuil2!$A:$U,15,FALSE)</f>
        <v>29 RUE CHARLES DELAUNAY</v>
      </c>
      <c r="Q137" t="str">
        <f>VLOOKUP($B137,Feuil2!$A:$U,16,FALSE)</f>
        <v>10270</v>
      </c>
      <c r="R137" t="str">
        <f>VLOOKUP($B137,Feuil2!$A:$U,17,FALSE)</f>
        <v>LUSIGNY SUR BARSE</v>
      </c>
      <c r="S137" s="7" t="str">
        <f>VLOOKUP($B137,Feuil2!$A:$U,18,FALSE)</f>
        <v>,bounceOnAdd: true, bounceOnAddOptions: {duration: 500, height: 100},bounceOnAddCallback: function() {console.log(*done*)}});</v>
      </c>
    </row>
    <row r="138" spans="1:19" x14ac:dyDescent="0.25">
      <c r="A138" t="e">
        <v>#N/A</v>
      </c>
      <c r="B138" t="s">
        <v>231</v>
      </c>
      <c r="C138" t="str">
        <f>VLOOKUP($B138,Feuil2!$A:$U,2,FALSE)</f>
        <v>010</v>
      </c>
      <c r="D138" t="str">
        <f>VLOOKUP($B138,Feuil2!$A:$U,3,FALSE)</f>
        <v>TROYES</v>
      </c>
      <c r="E138" t="str">
        <f>VLOOKUP($B138,Feuil2!$A:$U,4,FALSE)</f>
        <v>10387</v>
      </c>
      <c r="F138" t="str">
        <f>VLOOKUP($B138,Feuil2!$A:$U,5,FALSE)</f>
        <v>CLG</v>
      </c>
      <c r="G138" t="str">
        <f>VLOOKUP($B138,Feuil2!$A:$U,6,FALSE)</f>
        <v>LES JACOBINS</v>
      </c>
      <c r="H138" t="str">
        <f>VLOOKUP($B138,Feuil2!$A:$U,7,FALSE)</f>
        <v>CLG LES JACOBINS</v>
      </c>
      <c r="I138" t="str">
        <f>VLOOKUP($B138,Feuil2!$A:$U,8,FALSE)</f>
        <v>TROYES</v>
      </c>
      <c r="J138" t="str">
        <f>VLOOKUP($B138,Feuil2!$A:$U,9,FALSE)</f>
        <v>TROYES</v>
      </c>
      <c r="K138" t="str">
        <f>VLOOKUP($B138,Feuil2!$A:$U,10,FALSE)</f>
        <v>03.25.73.02.65</v>
      </c>
      <c r="L138" t="str">
        <f>VLOOKUP($B138,Feuil2!$A:$U,11,FALSE)</f>
        <v>http://sepia.ac-reims.fr/clg-les-jacobins</v>
      </c>
      <c r="M138" t="str">
        <f>VLOOKUP($B138,Feuil2!$A:$U,12,FALSE)</f>
        <v>48.2960249</v>
      </c>
      <c r="N138" t="str">
        <f>VLOOKUP($B138,Feuil2!$A:$U,13,FALSE)</f>
        <v>4.079137</v>
      </c>
      <c r="O138" t="str">
        <f>VLOOKUP($B138,Feuil2!$A:$U,14,FALSE)</f>
        <v>ce.0100038M@ac-reims.fr</v>
      </c>
      <c r="P138" t="str">
        <f>VLOOKUP($B138,Feuil2!$A:$U,15,FALSE)</f>
        <v>35 RUE CHARLES GROS</v>
      </c>
      <c r="Q138" t="str">
        <f>VLOOKUP($B138,Feuil2!$A:$U,16,FALSE)</f>
        <v>10026</v>
      </c>
      <c r="R138" t="str">
        <f>VLOOKUP($B138,Feuil2!$A:$U,17,FALSE)</f>
        <v>TROYES CEDEX</v>
      </c>
      <c r="S138" s="7" t="str">
        <f>VLOOKUP($B138,Feuil2!$A:$U,18,FALSE)</f>
        <v>,bounceOnAdd: true, bounceOnAddOptions: {duration: 500, height: 100},bounceOnAddCallback: function() {console.log(*done*)}});</v>
      </c>
    </row>
    <row r="139" spans="1:19" x14ac:dyDescent="0.25">
      <c r="A139" t="e">
        <v>#N/A</v>
      </c>
      <c r="B139" t="s">
        <v>232</v>
      </c>
      <c r="C139" t="str">
        <f>VLOOKUP($B139,Feuil2!$A:$U,2,FALSE)</f>
        <v>010</v>
      </c>
      <c r="D139" t="str">
        <f>VLOOKUP($B139,Feuil2!$A:$U,3,FALSE)</f>
        <v>TROYES</v>
      </c>
      <c r="E139" t="str">
        <f>VLOOKUP($B139,Feuil2!$A:$U,4,FALSE)</f>
        <v>10387</v>
      </c>
      <c r="F139" t="str">
        <f>VLOOKUP($B139,Feuil2!$A:$U,5,FALSE)</f>
        <v>CLG</v>
      </c>
      <c r="G139" t="str">
        <f>VLOOKUP($B139,Feuil2!$A:$U,6,FALSE)</f>
        <v>MARIE CURIE</v>
      </c>
      <c r="H139" t="str">
        <f>VLOOKUP($B139,Feuil2!$A:$U,7,FALSE)</f>
        <v>CLG MARIE CURIE</v>
      </c>
      <c r="I139" t="str">
        <f>VLOOKUP($B139,Feuil2!$A:$U,8,FALSE)</f>
        <v>TROYES</v>
      </c>
      <c r="J139" t="str">
        <f>VLOOKUP($B139,Feuil2!$A:$U,9,FALSE)</f>
        <v>TROYES</v>
      </c>
      <c r="K139" t="str">
        <f>VLOOKUP($B139,Feuil2!$A:$U,10,FALSE)</f>
        <v>03.25.82.33.54</v>
      </c>
      <c r="L139" t="str">
        <f>VLOOKUP($B139,Feuil2!$A:$U,11,FALSE)</f>
        <v>http://sepia.ac-reims.fr/clg-curie/-joomla-/</v>
      </c>
      <c r="M139" t="str">
        <f>VLOOKUP($B139,Feuil2!$A:$U,12,FALSE)</f>
        <v>48.2720099</v>
      </c>
      <c r="N139" t="str">
        <f>VLOOKUP($B139,Feuil2!$A:$U,13,FALSE)</f>
        <v>4.0759401</v>
      </c>
      <c r="O139" t="str">
        <f>VLOOKUP($B139,Feuil2!$A:$U,14,FALSE)</f>
        <v>ce.0100081J@ac-reims.fr</v>
      </c>
      <c r="P139" t="str">
        <f>VLOOKUP($B139,Feuil2!$A:$U,15,FALSE)</f>
        <v>4 RUE MARIE CURIE</v>
      </c>
      <c r="Q139" t="str">
        <f>VLOOKUP($B139,Feuil2!$A:$U,16,FALSE)</f>
        <v>10000</v>
      </c>
      <c r="R139" t="str">
        <f>VLOOKUP($B139,Feuil2!$A:$U,17,FALSE)</f>
        <v>TROYES</v>
      </c>
      <c r="S139" s="7" t="str">
        <f>VLOOKUP($B139,Feuil2!$A:$U,18,FALSE)</f>
        <v>,bounceOnAdd: true, bounceOnAddOptions: {duration: 500, height: 100},bounceOnAddCallback: function() {console.log(*done*)}});</v>
      </c>
    </row>
    <row r="140" spans="1:19" x14ac:dyDescent="0.25">
      <c r="A140" t="e">
        <v>#N/A</v>
      </c>
      <c r="B140" t="s">
        <v>223</v>
      </c>
      <c r="C140" t="str">
        <f>VLOOKUP($B140,Feuil2!$A:$U,2,FALSE)</f>
        <v>010</v>
      </c>
      <c r="D140" t="str">
        <f>VLOOKUP($B140,Feuil2!$A:$U,3,FALSE)</f>
        <v>SAINTE-SAVINE</v>
      </c>
      <c r="E140" t="str">
        <f>VLOOKUP($B140,Feuil2!$A:$U,4,FALSE)</f>
        <v>10362</v>
      </c>
      <c r="F140" t="str">
        <f>VLOOKUP($B140,Feuil2!$A:$U,5,FALSE)</f>
        <v>CLG</v>
      </c>
      <c r="G140" t="str">
        <f>VLOOKUP($B140,Feuil2!$A:$U,6,FALSE)</f>
        <v>PAUL LANGEVIN</v>
      </c>
      <c r="H140" t="str">
        <f>VLOOKUP($B140,Feuil2!$A:$U,7,FALSE)</f>
        <v>CLG PAUL LANGEVIN</v>
      </c>
      <c r="I140" t="str">
        <f>VLOOKUP($B140,Feuil2!$A:$U,8,FALSE)</f>
        <v>TROYES</v>
      </c>
      <c r="J140" t="str">
        <f>VLOOKUP($B140,Feuil2!$A:$U,9,FALSE)</f>
        <v>TROYES</v>
      </c>
      <c r="K140" t="str">
        <f>VLOOKUP($B140,Feuil2!$A:$U,10,FALSE)</f>
        <v>03.25.79.33.43</v>
      </c>
      <c r="L140" t="str">
        <f>VLOOKUP($B140,Feuil2!$A:$U,11,FALSE)</f>
        <v>http://sepia.ac-reims.fr/clg-pu-ste-savine</v>
      </c>
      <c r="M140" t="str">
        <f>VLOOKUP($B140,Feuil2!$A:$U,12,FALSE)</f>
        <v>48.2981448</v>
      </c>
      <c r="N140" t="str">
        <f>VLOOKUP($B140,Feuil2!$A:$U,13,FALSE)</f>
        <v>4.0427154</v>
      </c>
      <c r="O140" t="str">
        <f>VLOOKUP($B140,Feuil2!$A:$U,14,FALSE)</f>
        <v>ce.0100664T@ac-reims.fr</v>
      </c>
      <c r="P140" t="str">
        <f>VLOOKUP($B140,Feuil2!$A:$U,15,FALSE)</f>
        <v>14 AVENUE GABRIEL THIERRY</v>
      </c>
      <c r="Q140" t="str">
        <f>VLOOKUP($B140,Feuil2!$A:$U,16,FALSE)</f>
        <v>10603</v>
      </c>
      <c r="R140" t="str">
        <f>VLOOKUP($B140,Feuil2!$A:$U,17,FALSE)</f>
        <v>LA CHAPELLE ST LUC CEDEX</v>
      </c>
      <c r="S140" s="7" t="str">
        <f>VLOOKUP($B140,Feuil2!$A:$U,18,FALSE)</f>
        <v>,bounceOnAdd: true, bounceOnAddOptions: {duration: 500, height: 100},bounceOnAddCallback: function() {console.log(*done*)}});</v>
      </c>
    </row>
    <row r="141" spans="1:19" x14ac:dyDescent="0.25">
      <c r="A141" t="e">
        <v>#N/A</v>
      </c>
      <c r="B141" t="s">
        <v>172</v>
      </c>
      <c r="C141" t="str">
        <f>VLOOKUP($B141,Feuil2!$A:$U,2,FALSE)</f>
        <v>010</v>
      </c>
      <c r="D141" t="str">
        <f>VLOOKUP($B141,Feuil2!$A:$U,3,FALSE)</f>
        <v>ARCIS-SUR-AUBE</v>
      </c>
      <c r="E141" t="str">
        <f>VLOOKUP($B141,Feuil2!$A:$U,4,FALSE)</f>
        <v>10006</v>
      </c>
      <c r="F141" t="str">
        <f>VLOOKUP($B141,Feuil2!$A:$U,5,FALSE)</f>
        <v>CLG</v>
      </c>
      <c r="G141" t="str">
        <f>VLOOKUP($B141,Feuil2!$A:$U,6,FALSE)</f>
        <v>DE LA VOIE CHATELAINE</v>
      </c>
      <c r="H141" t="str">
        <f>VLOOKUP($B141,Feuil2!$A:$U,7,FALSE)</f>
        <v>CLG DE LA VOIE CHATELAINE</v>
      </c>
      <c r="I141" t="str">
        <f>VLOOKUP($B141,Feuil2!$A:$U,8,FALSE)</f>
        <v>TROYES</v>
      </c>
      <c r="J141" t="str">
        <f>VLOOKUP($B141,Feuil2!$A:$U,9,FALSE)</f>
        <v>ARCIS/AUBE</v>
      </c>
      <c r="K141" t="str">
        <f>VLOOKUP($B141,Feuil2!$A:$U,10,FALSE)</f>
        <v>03.25.37.85.52</v>
      </c>
      <c r="L141" t="str">
        <f>VLOOKUP($B141,Feuil2!$A:$U,11,FALSE)</f>
        <v>sepia.ac-reims.fr/clg-arcis</v>
      </c>
      <c r="M141" t="str">
        <f>VLOOKUP($B141,Feuil2!$A:$U,12,FALSE)</f>
        <v>48.5343138</v>
      </c>
      <c r="N141" t="str">
        <f>VLOOKUP($B141,Feuil2!$A:$U,13,FALSE)</f>
        <v>4.1546268</v>
      </c>
      <c r="O141" t="str">
        <f>VLOOKUP($B141,Feuil2!$A:$U,14,FALSE)</f>
        <v>ce.0100665U@ac-reims.fr</v>
      </c>
      <c r="P141" t="str">
        <f>VLOOKUP($B141,Feuil2!$A:$U,15,FALSE)</f>
        <v>13 RUE DE BRIENNE</v>
      </c>
      <c r="Q141" t="str">
        <f>VLOOKUP($B141,Feuil2!$A:$U,16,FALSE)</f>
        <v>10700</v>
      </c>
      <c r="R141" t="str">
        <f>VLOOKUP($B141,Feuil2!$A:$U,17,FALSE)</f>
        <v>ARCIS SUR AUBE</v>
      </c>
      <c r="S141" s="7" t="str">
        <f>VLOOKUP($B141,Feuil2!$A:$U,18,FALSE)</f>
        <v>,bounceOnAdd: true, bounceOnAddOptions: {duration: 500, height: 100},bounceOnAddCallback: function() {console.log(*done*)}});</v>
      </c>
    </row>
    <row r="142" spans="1:19" x14ac:dyDescent="0.25">
      <c r="A142" t="e">
        <v>#N/A</v>
      </c>
      <c r="B142" t="s">
        <v>179</v>
      </c>
      <c r="C142" t="str">
        <f>VLOOKUP($B142,Feuil2!$A:$U,2,FALSE)</f>
        <v>010</v>
      </c>
      <c r="D142" t="str">
        <f>VLOOKUP($B142,Feuil2!$A:$U,3,FALSE)</f>
        <v>BOUILLY</v>
      </c>
      <c r="E142" t="str">
        <f>VLOOKUP($B142,Feuil2!$A:$U,4,FALSE)</f>
        <v>10051</v>
      </c>
      <c r="F142" t="str">
        <f>VLOOKUP($B142,Feuil2!$A:$U,5,FALSE)</f>
        <v>CLG</v>
      </c>
      <c r="G142" t="str">
        <f>VLOOKUP($B142,Feuil2!$A:$U,6,FALSE)</f>
        <v>MAX HUTIN</v>
      </c>
      <c r="H142" t="str">
        <f>VLOOKUP($B142,Feuil2!$A:$U,7,FALSE)</f>
        <v>CLG MAX HUTIN</v>
      </c>
      <c r="I142" t="str">
        <f>VLOOKUP($B142,Feuil2!$A:$U,8,FALSE)</f>
        <v>TROYES</v>
      </c>
      <c r="J142" t="str">
        <f>VLOOKUP($B142,Feuil2!$A:$U,9,FALSE)</f>
        <v>BOUILLY</v>
      </c>
      <c r="K142" t="str">
        <f>VLOOKUP($B142,Feuil2!$A:$U,10,FALSE)</f>
        <v>03.25.40.20.14</v>
      </c>
      <c r="L142" t="str">
        <f>VLOOKUP($B142,Feuil2!$A:$U,11,FALSE)</f>
        <v>http://sepia.ac-reims.fr/clg-bouilly/-spip-/</v>
      </c>
      <c r="M142" t="str">
        <f>VLOOKUP($B142,Feuil2!$A:$U,12,FALSE)</f>
        <v>48.1911644</v>
      </c>
      <c r="N142" t="str">
        <f>VLOOKUP($B142,Feuil2!$A:$U,13,FALSE)</f>
        <v>3.9907696</v>
      </c>
      <c r="O142" t="str">
        <f>VLOOKUP($B142,Feuil2!$A:$U,14,FALSE)</f>
        <v>ce.0100765C@ac-reims.fr</v>
      </c>
      <c r="P142" t="str">
        <f>VLOOKUP($B142,Feuil2!$A:$U,15,FALSE)</f>
        <v>40 RUE DU BOIS</v>
      </c>
      <c r="Q142" t="str">
        <f>VLOOKUP($B142,Feuil2!$A:$U,16,FALSE)</f>
        <v>10320</v>
      </c>
      <c r="R142" t="str">
        <f>VLOOKUP($B142,Feuil2!$A:$U,17,FALSE)</f>
        <v>BOUILLY</v>
      </c>
      <c r="S142" s="7" t="str">
        <f>VLOOKUP($B142,Feuil2!$A:$U,18,FALSE)</f>
        <v>,bounceOnAdd: true, bounceOnAddOptions: {duration: 500, height: 100},bounceOnAddCallback: function() {console.log(*done*)}});</v>
      </c>
    </row>
    <row r="143" spans="1:19" x14ac:dyDescent="0.25">
      <c r="A143" t="e">
        <v>#N/A</v>
      </c>
      <c r="B143" t="s">
        <v>203</v>
      </c>
      <c r="C143" t="str">
        <f>VLOOKUP($B143,Feuil2!$A:$U,2,FALSE)</f>
        <v>010</v>
      </c>
      <c r="D143" t="str">
        <f>VLOOKUP($B143,Feuil2!$A:$U,3,FALSE)</f>
        <v>MERY-SUR-SEINE</v>
      </c>
      <c r="E143" t="str">
        <f>VLOOKUP($B143,Feuil2!$A:$U,4,FALSE)</f>
        <v>10233</v>
      </c>
      <c r="F143" t="str">
        <f>VLOOKUP($B143,Feuil2!$A:$U,5,FALSE)</f>
        <v>CLG</v>
      </c>
      <c r="G143" t="str">
        <f>VLOOKUP($B143,Feuil2!$A:$U,6,FALSE)</f>
        <v>PIERRE LABONDE</v>
      </c>
      <c r="H143" t="str">
        <f>VLOOKUP($B143,Feuil2!$A:$U,7,FALSE)</f>
        <v>CLG PIERRE LABONDE</v>
      </c>
      <c r="I143" t="str">
        <f>VLOOKUP($B143,Feuil2!$A:$U,8,FALSE)</f>
        <v>ROMILLY</v>
      </c>
      <c r="J143" t="str">
        <f>VLOOKUP($B143,Feuil2!$A:$U,9,FALSE)</f>
        <v>MERY/SEINE</v>
      </c>
      <c r="K143" t="str">
        <f>VLOOKUP($B143,Feuil2!$A:$U,10,FALSE)</f>
        <v>03.25.21.21.50</v>
      </c>
      <c r="L143" t="str">
        <f>VLOOKUP($B143,Feuil2!$A:$U,11,FALSE)</f>
        <v>http://sepia.ac-reims.fr/clg-mery/-spip-/</v>
      </c>
      <c r="M143" t="str">
        <f>VLOOKUP($B143,Feuil2!$A:$U,12,FALSE)</f>
        <v>48.5138874</v>
      </c>
      <c r="N143" t="str">
        <f>VLOOKUP($B143,Feuil2!$A:$U,13,FALSE)</f>
        <v>3.8895952</v>
      </c>
      <c r="O143" t="str">
        <f>VLOOKUP($B143,Feuil2!$A:$U,14,FALSE)</f>
        <v>ce.0100785Z@ac-reims.fr</v>
      </c>
      <c r="P143" t="str">
        <f>VLOOKUP($B143,Feuil2!$A:$U,15,FALSE)</f>
        <v>13 RUE PIERRE LABONDE</v>
      </c>
      <c r="Q143" t="str">
        <f>VLOOKUP($B143,Feuil2!$A:$U,16,FALSE)</f>
        <v>10170</v>
      </c>
      <c r="R143" t="str">
        <f>VLOOKUP($B143,Feuil2!$A:$U,17,FALSE)</f>
        <v>MERY SUR SEINE</v>
      </c>
      <c r="S143" s="7" t="str">
        <f>VLOOKUP($B143,Feuil2!$A:$U,18,FALSE)</f>
        <v>,bounceOnAdd: true, bounceOnAddOptions: {duration: 500, height: 100},bounceOnAddCallback: function() {console.log(*done*)}});</v>
      </c>
    </row>
    <row r="144" spans="1:19" x14ac:dyDescent="0.25">
      <c r="A144" t="e">
        <v>#N/A</v>
      </c>
      <c r="B144" t="s">
        <v>206</v>
      </c>
      <c r="C144" t="str">
        <f>VLOOKUP($B144,Feuil2!$A:$U,2,FALSE)</f>
        <v>010</v>
      </c>
      <c r="D144" t="str">
        <f>VLOOKUP($B144,Feuil2!$A:$U,3,FALSE)</f>
        <v>NOGENT-SUR-SEINE</v>
      </c>
      <c r="E144" t="str">
        <f>VLOOKUP($B144,Feuil2!$A:$U,4,FALSE)</f>
        <v>10268</v>
      </c>
      <c r="F144" t="str">
        <f>VLOOKUP($B144,Feuil2!$A:$U,5,FALSE)</f>
        <v>CLG</v>
      </c>
      <c r="G144" t="str">
        <f>VLOOKUP($B144,Feuil2!$A:$U,6,FALSE)</f>
        <v>JEAN JAURES</v>
      </c>
      <c r="H144" t="str">
        <f>VLOOKUP($B144,Feuil2!$A:$U,7,FALSE)</f>
        <v>CLG JEAN JAURES</v>
      </c>
      <c r="I144" t="str">
        <f>VLOOKUP($B144,Feuil2!$A:$U,8,FALSE)</f>
        <v>ROMILLY</v>
      </c>
      <c r="J144" t="str">
        <f>VLOOKUP($B144,Feuil2!$A:$U,9,FALSE)</f>
        <v>NOGENT/SEINE</v>
      </c>
      <c r="K144" t="str">
        <f>VLOOKUP($B144,Feuil2!$A:$U,10,FALSE)</f>
        <v>03.25.39.83.35</v>
      </c>
      <c r="L144">
        <f>VLOOKUP($B144,Feuil2!$A:$U,11,FALSE)</f>
        <v>0</v>
      </c>
      <c r="M144" t="str">
        <f>VLOOKUP($B144,Feuil2!$A:$U,12,FALSE)</f>
        <v>48.494101</v>
      </c>
      <c r="N144" t="str">
        <f>VLOOKUP($B144,Feuil2!$A:$U,13,FALSE)</f>
        <v>3.50391</v>
      </c>
      <c r="O144" t="str">
        <f>VLOOKUP($B144,Feuil2!$A:$U,14,FALSE)</f>
        <v>ce.0100786A@ac-reims.fr</v>
      </c>
      <c r="P144" t="str">
        <f>VLOOKUP($B144,Feuil2!$A:$U,15,FALSE)</f>
        <v>6 RUE JEAN JAURES</v>
      </c>
      <c r="Q144" t="str">
        <f>VLOOKUP($B144,Feuil2!$A:$U,16,FALSE)</f>
        <v>10400</v>
      </c>
      <c r="R144" t="str">
        <f>VLOOKUP($B144,Feuil2!$A:$U,17,FALSE)</f>
        <v>NOGENT SUR SEINE</v>
      </c>
      <c r="S144" s="7" t="str">
        <f>VLOOKUP($B144,Feuil2!$A:$U,18,FALSE)</f>
        <v>,bounceOnAdd: true, bounceOnAddOptions: {duration: 500, height: 100},bounceOnAddCallback: function() {console.log(*done*)}});</v>
      </c>
    </row>
    <row r="145" spans="1:19" x14ac:dyDescent="0.25">
      <c r="A145" t="e">
        <v>#N/A</v>
      </c>
      <c r="B145" t="s">
        <v>216</v>
      </c>
      <c r="C145" t="str">
        <f>VLOOKUP($B145,Feuil2!$A:$U,2,FALSE)</f>
        <v>010</v>
      </c>
      <c r="D145" t="str">
        <f>VLOOKUP($B145,Feuil2!$A:$U,3,FALSE)</f>
        <v>ROMILLY-SUR-SEINE</v>
      </c>
      <c r="E145" t="str">
        <f>VLOOKUP($B145,Feuil2!$A:$U,4,FALSE)</f>
        <v>10323</v>
      </c>
      <c r="F145" t="str">
        <f>VLOOKUP($B145,Feuil2!$A:$U,5,FALSE)</f>
        <v>CLG</v>
      </c>
      <c r="G145" t="str">
        <f>VLOOKUP($B145,Feuil2!$A:$U,6,FALSE)</f>
        <v>PAUL LANGEVIN</v>
      </c>
      <c r="H145" t="str">
        <f>VLOOKUP($B145,Feuil2!$A:$U,7,FALSE)</f>
        <v>CLG PAUL LANGEVIN</v>
      </c>
      <c r="I145" t="str">
        <f>VLOOKUP($B145,Feuil2!$A:$U,8,FALSE)</f>
        <v>ROMILLY</v>
      </c>
      <c r="J145" t="str">
        <f>VLOOKUP($B145,Feuil2!$A:$U,9,FALSE)</f>
        <v>ROMILLY/SEINE</v>
      </c>
      <c r="K145" t="str">
        <f>VLOOKUP($B145,Feuil2!$A:$U,10,FALSE)</f>
        <v>03.25.24.79.61</v>
      </c>
      <c r="L145" t="str">
        <f>VLOOKUP($B145,Feuil2!$A:$U,11,FALSE)</f>
        <v>http://sepia.ac-reims.fr/clg-langevin/-spip-/</v>
      </c>
      <c r="M145" t="str">
        <f>VLOOKUP($B145,Feuil2!$A:$U,12,FALSE)</f>
        <v>48.5208742</v>
      </c>
      <c r="N145" t="str">
        <f>VLOOKUP($B145,Feuil2!$A:$U,13,FALSE)</f>
        <v>3.7268374</v>
      </c>
      <c r="O145" t="str">
        <f>VLOOKUP($B145,Feuil2!$A:$U,14,FALSE)</f>
        <v>ce.0100787B@ac-reims.fr</v>
      </c>
      <c r="P145" t="str">
        <f>VLOOKUP($B145,Feuil2!$A:$U,15,FALSE)</f>
        <v>26 RUE JULIAN GRIMAU</v>
      </c>
      <c r="Q145" t="str">
        <f>VLOOKUP($B145,Feuil2!$A:$U,16,FALSE)</f>
        <v>10100</v>
      </c>
      <c r="R145" t="str">
        <f>VLOOKUP($B145,Feuil2!$A:$U,17,FALSE)</f>
        <v>ROMILLY SUR SEINE</v>
      </c>
      <c r="S145" s="7" t="str">
        <f>VLOOKUP($B145,Feuil2!$A:$U,18,FALSE)</f>
        <v>,bounceOnAdd: true, bounceOnAddOptions: {duration: 500, height: 100},bounceOnAddCallback: function() {console.log(*done*)}});</v>
      </c>
    </row>
    <row r="146" spans="1:19" x14ac:dyDescent="0.25">
      <c r="A146" t="e">
        <v>#N/A</v>
      </c>
      <c r="B146" t="s">
        <v>171</v>
      </c>
      <c r="C146" t="str">
        <f>VLOOKUP($B146,Feuil2!$A:$U,2,FALSE)</f>
        <v>010</v>
      </c>
      <c r="D146" t="str">
        <f>VLOOKUP($B146,Feuil2!$A:$U,3,FALSE)</f>
        <v>AIX-VILLEMAUR-PALIS</v>
      </c>
      <c r="E146" t="str">
        <f>VLOOKUP($B146,Feuil2!$A:$U,4,FALSE)</f>
        <v>10003</v>
      </c>
      <c r="F146" t="str">
        <f>VLOOKUP($B146,Feuil2!$A:$U,5,FALSE)</f>
        <v>CLG</v>
      </c>
      <c r="G146" t="str">
        <f>VLOOKUP($B146,Feuil2!$A:$U,6,FALSE)</f>
        <v>D'OTHE ET VANNE</v>
      </c>
      <c r="H146" t="str">
        <f>VLOOKUP($B146,Feuil2!$A:$U,7,FALSE)</f>
        <v>CLG D\'OTHE ET VANNE</v>
      </c>
      <c r="I146" t="str">
        <f>VLOOKUP($B146,Feuil2!$A:$U,8,FALSE)</f>
        <v>TROYES</v>
      </c>
      <c r="J146" t="str">
        <f>VLOOKUP($B146,Feuil2!$A:$U,9,FALSE)</f>
        <v>AIX EN OTHE</v>
      </c>
      <c r="K146" t="str">
        <f>VLOOKUP($B146,Feuil2!$A:$U,10,FALSE)</f>
        <v>03.25.46.71.03</v>
      </c>
      <c r="L146">
        <f>VLOOKUP($B146,Feuil2!$A:$U,11,FALSE)</f>
        <v>0</v>
      </c>
      <c r="M146" t="str">
        <f>VLOOKUP($B146,Feuil2!$A:$U,12,FALSE)</f>
        <v>48.2224321</v>
      </c>
      <c r="N146" t="str">
        <f>VLOOKUP($B146,Feuil2!$A:$U,13,FALSE)</f>
        <v>3.7423856</v>
      </c>
      <c r="O146" t="str">
        <f>VLOOKUP($B146,Feuil2!$A:$U,14,FALSE)</f>
        <v>ce.0100806X@ac-reims.fr</v>
      </c>
      <c r="P146" t="str">
        <f>VLOOKUP($B146,Feuil2!$A:$U,15,FALSE)</f>
        <v>8 RUE DE NERESHEIM</v>
      </c>
      <c r="Q146" t="str">
        <f>VLOOKUP($B146,Feuil2!$A:$U,16,FALSE)</f>
        <v>10160</v>
      </c>
      <c r="R146" t="str">
        <f>VLOOKUP($B146,Feuil2!$A:$U,17,FALSE)</f>
        <v>AIX VILLEMAUR PALIS</v>
      </c>
      <c r="S146" s="7" t="str">
        <f>VLOOKUP($B146,Feuil2!$A:$U,18,FALSE)</f>
        <v>,bounceOnAdd: true, bounceOnAddOptions: {duration: 500, height: 100},bounceOnAddCallback: function() {console.log(*done*)}});</v>
      </c>
    </row>
    <row r="147" spans="1:19" x14ac:dyDescent="0.25">
      <c r="A147" t="e">
        <v>#N/A</v>
      </c>
      <c r="B147" t="s">
        <v>195</v>
      </c>
      <c r="C147" t="str">
        <f>VLOOKUP($B147,Feuil2!$A:$U,2,FALSE)</f>
        <v>010</v>
      </c>
      <c r="D147" t="str">
        <f>VLOOKUP($B147,Feuil2!$A:$U,3,FALSE)</f>
        <v>LA CHAPELLE-SAINT-LUC</v>
      </c>
      <c r="E147" t="str">
        <f>VLOOKUP($B147,Feuil2!$A:$U,4,FALSE)</f>
        <v>10081</v>
      </c>
      <c r="F147" t="str">
        <f>VLOOKUP($B147,Feuil2!$A:$U,5,FALSE)</f>
        <v>CLG</v>
      </c>
      <c r="G147" t="str">
        <f>VLOOKUP($B147,Feuil2!$A:$U,6,FALSE)</f>
        <v>PIERRE BROSSOLETTE</v>
      </c>
      <c r="H147" t="str">
        <f>VLOOKUP($B147,Feuil2!$A:$U,7,FALSE)</f>
        <v>CLG PIERRE BROSSOLETTE</v>
      </c>
      <c r="I147" t="str">
        <f>VLOOKUP($B147,Feuil2!$A:$U,8,FALSE)</f>
        <v>TROYES</v>
      </c>
      <c r="J147" t="str">
        <f>VLOOKUP($B147,Feuil2!$A:$U,9,FALSE)</f>
        <v>TROYES</v>
      </c>
      <c r="K147" t="str">
        <f>VLOOKUP($B147,Feuil2!$A:$U,10,FALSE)</f>
        <v>03.25.79.44.98</v>
      </c>
      <c r="L147">
        <f>VLOOKUP($B147,Feuil2!$A:$U,11,FALSE)</f>
        <v>0</v>
      </c>
      <c r="M147" t="str">
        <f>VLOOKUP($B147,Feuil2!$A:$U,12,FALSE)</f>
        <v>48.3045476</v>
      </c>
      <c r="N147" t="str">
        <f>VLOOKUP($B147,Feuil2!$A:$U,13,FALSE)</f>
        <v>4.0338179</v>
      </c>
      <c r="O147" t="str">
        <f>VLOOKUP($B147,Feuil2!$A:$U,14,FALSE)</f>
        <v>ce.0100807Y@ac-reims.fr</v>
      </c>
      <c r="P147" t="str">
        <f>VLOOKUP($B147,Feuil2!$A:$U,15,FALSE)</f>
        <v>116 RUE DU GENERAL SARRAIL</v>
      </c>
      <c r="Q147" t="str">
        <f>VLOOKUP($B147,Feuil2!$A:$U,16,FALSE)</f>
        <v>10601</v>
      </c>
      <c r="R147" t="str">
        <f>VLOOKUP($B147,Feuil2!$A:$U,17,FALSE)</f>
        <v>LA CHAPELLE ST LUC CEDEX</v>
      </c>
      <c r="S147" s="7" t="str">
        <f>VLOOKUP($B147,Feuil2!$A:$U,18,FALSE)</f>
        <v>,bounceOnAdd: true, bounceOnAddOptions: {duration: 500, height: 100},bounceOnAddCallback: function() {console.log(*done*)}});</v>
      </c>
    </row>
    <row r="148" spans="1:19" x14ac:dyDescent="0.25">
      <c r="A148" t="e">
        <v>#N/A</v>
      </c>
      <c r="B148" t="s">
        <v>217</v>
      </c>
      <c r="C148" t="str">
        <f>VLOOKUP($B148,Feuil2!$A:$U,2,FALSE)</f>
        <v>010</v>
      </c>
      <c r="D148" t="str">
        <f>VLOOKUP($B148,Feuil2!$A:$U,3,FALSE)</f>
        <v>ROMILLY-SUR-SEINE</v>
      </c>
      <c r="E148" t="str">
        <f>VLOOKUP($B148,Feuil2!$A:$U,4,FALSE)</f>
        <v>10323</v>
      </c>
      <c r="F148" t="str">
        <f>VLOOKUP($B148,Feuil2!$A:$U,5,FALSE)</f>
        <v>CLG</v>
      </c>
      <c r="G148" t="str">
        <f>VLOOKUP($B148,Feuil2!$A:$U,6,FALSE)</f>
        <v>LE NOYER MARCHAND</v>
      </c>
      <c r="H148" t="str">
        <f>VLOOKUP($B148,Feuil2!$A:$U,7,FALSE)</f>
        <v>CLG LE NOYER MARCHAND</v>
      </c>
      <c r="I148" t="str">
        <f>VLOOKUP($B148,Feuil2!$A:$U,8,FALSE)</f>
        <v>ROMILLY</v>
      </c>
      <c r="J148" t="str">
        <f>VLOOKUP($B148,Feuil2!$A:$U,9,FALSE)</f>
        <v>ROMILLY/SEINE</v>
      </c>
      <c r="K148" t="str">
        <f>VLOOKUP($B148,Feuil2!$A:$U,10,FALSE)</f>
        <v>03.25.39.36.10</v>
      </c>
      <c r="L148" t="str">
        <f>VLOOKUP($B148,Feuil2!$A:$U,11,FALSE)</f>
        <v>https://sepia.ac-reims.fr/clg-marchand/-spip-/</v>
      </c>
      <c r="M148" t="str">
        <f>VLOOKUP($B148,Feuil2!$A:$U,12,FALSE)</f>
        <v>48.5173628</v>
      </c>
      <c r="N148" t="str">
        <f>VLOOKUP($B148,Feuil2!$A:$U,13,FALSE)</f>
        <v>3.7172354</v>
      </c>
      <c r="O148" t="str">
        <f>VLOOKUP($B148,Feuil2!$A:$U,14,FALSE)</f>
        <v>ce.0100905E@ac-reims.fr</v>
      </c>
      <c r="P148" t="str">
        <f>VLOOKUP($B148,Feuil2!$A:$U,15,FALSE)</f>
        <v>2 ALLÉE MONTESQUIEU</v>
      </c>
      <c r="Q148" t="str">
        <f>VLOOKUP($B148,Feuil2!$A:$U,16,FALSE)</f>
        <v>10103</v>
      </c>
      <c r="R148" t="str">
        <f>VLOOKUP($B148,Feuil2!$A:$U,17,FALSE)</f>
        <v>ROMILLY SUR SEINE CEDEX</v>
      </c>
      <c r="S148" s="7" t="str">
        <f>VLOOKUP($B148,Feuil2!$A:$U,18,FALSE)</f>
        <v>,bounceOnAdd: true, bounceOnAddOptions: {duration: 500, height: 100},bounceOnAddCallback: function() {console.log(*done*)}});</v>
      </c>
    </row>
    <row r="149" spans="1:19" x14ac:dyDescent="0.25">
      <c r="A149" t="e">
        <v>#N/A</v>
      </c>
      <c r="B149" t="s">
        <v>234</v>
      </c>
      <c r="C149" t="str">
        <f>VLOOKUP($B149,Feuil2!$A:$U,2,FALSE)</f>
        <v>010</v>
      </c>
      <c r="D149" t="str">
        <f>VLOOKUP($B149,Feuil2!$A:$U,3,FALSE)</f>
        <v>TROYES</v>
      </c>
      <c r="E149" t="str">
        <f>VLOOKUP($B149,Feuil2!$A:$U,4,FALSE)</f>
        <v>10387</v>
      </c>
      <c r="F149" t="str">
        <f>VLOOKUP($B149,Feuil2!$A:$U,5,FALSE)</f>
        <v>CLG</v>
      </c>
      <c r="G149" t="str">
        <f>VLOOKUP($B149,Feuil2!$A:$U,6,FALSE)</f>
        <v>PIERRE ET FRANCOIS PITHOU</v>
      </c>
      <c r="H149" t="str">
        <f>VLOOKUP($B149,Feuil2!$A:$U,7,FALSE)</f>
        <v>CLG PIERRE ET FRANCOIS PITHOU</v>
      </c>
      <c r="I149" t="str">
        <f>VLOOKUP($B149,Feuil2!$A:$U,8,FALSE)</f>
        <v>TROYES</v>
      </c>
      <c r="J149" t="str">
        <f>VLOOKUP($B149,Feuil2!$A:$U,9,FALSE)</f>
        <v>TROYES</v>
      </c>
      <c r="K149" t="str">
        <f>VLOOKUP($B149,Feuil2!$A:$U,10,FALSE)</f>
        <v>03.25.45.12.90</v>
      </c>
      <c r="L149" t="str">
        <f>VLOOKUP($B149,Feuil2!$A:$U,11,FALSE)</f>
        <v>https://sepia.ac-reims.fr/clg-pithou/-joomla-/</v>
      </c>
      <c r="M149" t="str">
        <f>VLOOKUP($B149,Feuil2!$A:$U,12,FALSE)</f>
        <v>48.3075442</v>
      </c>
      <c r="N149" t="str">
        <f>VLOOKUP($B149,Feuil2!$A:$U,13,FALSE)</f>
        <v>4.0616376</v>
      </c>
      <c r="O149" t="str">
        <f>VLOOKUP($B149,Feuil2!$A:$U,14,FALSE)</f>
        <v>ce.0100947A@ac-reims.fr</v>
      </c>
      <c r="P149" t="str">
        <f>VLOOKUP($B149,Feuil2!$A:$U,15,FALSE)</f>
        <v>RUE DU COLONEL ALAGIRAUDE</v>
      </c>
      <c r="Q149" t="str">
        <f>VLOOKUP($B149,Feuil2!$A:$U,16,FALSE)</f>
        <v>10012</v>
      </c>
      <c r="R149" t="str">
        <f>VLOOKUP($B149,Feuil2!$A:$U,17,FALSE)</f>
        <v>TROYES CEDEX</v>
      </c>
      <c r="S149" s="7" t="str">
        <f>VLOOKUP($B149,Feuil2!$A:$U,18,FALSE)</f>
        <v>,bounceOnAdd: true, bounceOnAddOptions: {duration: 500, height: 100},bounceOnAddCallback: function() {console.log(*done*)}});</v>
      </c>
    </row>
    <row r="150" spans="1:19" x14ac:dyDescent="0.25">
      <c r="A150" t="e">
        <v>#N/A</v>
      </c>
      <c r="B150" t="s">
        <v>212</v>
      </c>
      <c r="C150" t="str">
        <f>VLOOKUP($B150,Feuil2!$A:$U,2,FALSE)</f>
        <v>010</v>
      </c>
      <c r="D150" t="str">
        <f>VLOOKUP($B150,Feuil2!$A:$U,3,FALSE)</f>
        <v>PONT-SAINTE-MARIE</v>
      </c>
      <c r="E150" t="str">
        <f>VLOOKUP($B150,Feuil2!$A:$U,4,FALSE)</f>
        <v>10297</v>
      </c>
      <c r="F150" t="str">
        <f>VLOOKUP($B150,Feuil2!$A:$U,5,FALSE)</f>
        <v>CLG</v>
      </c>
      <c r="G150" t="str">
        <f>VLOOKUP($B150,Feuil2!$A:$U,6,FALSE)</f>
        <v>EUREKA</v>
      </c>
      <c r="H150" t="str">
        <f>VLOOKUP($B150,Feuil2!$A:$U,7,FALSE)</f>
        <v>CLG EUREKA</v>
      </c>
      <c r="I150" t="str">
        <f>VLOOKUP($B150,Feuil2!$A:$U,8,FALSE)</f>
        <v>TROYES</v>
      </c>
      <c r="J150" t="str">
        <f>VLOOKUP($B150,Feuil2!$A:$U,9,FALSE)</f>
        <v>TROYES</v>
      </c>
      <c r="K150" t="str">
        <f>VLOOKUP($B150,Feuil2!$A:$U,10,FALSE)</f>
        <v>03.25.76.47.00</v>
      </c>
      <c r="L150" t="str">
        <f>VLOOKUP($B150,Feuil2!$A:$U,11,FALSE)</f>
        <v>http://sepia.ac-reims.fr/clg-pont-ste-marie/-spip-/</v>
      </c>
      <c r="M150" t="str">
        <f>VLOOKUP($B150,Feuil2!$A:$U,12,FALSE)</f>
        <v>48.3243182</v>
      </c>
      <c r="N150" t="str">
        <f>VLOOKUP($B150,Feuil2!$A:$U,13,FALSE)</f>
        <v>4.095716</v>
      </c>
      <c r="O150" t="str">
        <f>VLOOKUP($B150,Feuil2!$A:$U,14,FALSE)</f>
        <v>ce.0101031S@ac-reims.fr</v>
      </c>
      <c r="P150" t="str">
        <f>VLOOKUP($B150,Feuil2!$A:$U,15,FALSE)</f>
        <v>50 RUE ANATOLE FRANCE</v>
      </c>
      <c r="Q150" t="str">
        <f>VLOOKUP($B150,Feuil2!$A:$U,16,FALSE)</f>
        <v>10153</v>
      </c>
      <c r="R150" t="str">
        <f>VLOOKUP($B150,Feuil2!$A:$U,17,FALSE)</f>
        <v>PONT STE MARIE CEDEX</v>
      </c>
      <c r="S150" s="7" t="str">
        <f>VLOOKUP($B150,Feuil2!$A:$U,18,FALSE)</f>
        <v>,bounceOnAdd: true, bounceOnAddOptions: {duration: 500, height: 100},bounceOnAddCallback: function() {console.log(*done*)}});</v>
      </c>
    </row>
    <row r="151" spans="1:19" x14ac:dyDescent="0.25">
      <c r="A151" t="e">
        <v>#N/A</v>
      </c>
      <c r="B151" t="s">
        <v>238</v>
      </c>
      <c r="C151" t="str">
        <f>VLOOKUP($B151,Feuil2!$A:$U,2,FALSE)</f>
        <v>051</v>
      </c>
      <c r="D151" t="str">
        <f>VLOOKUP($B151,Feuil2!$A:$U,3,FALSE)</f>
        <v>ANGLURE</v>
      </c>
      <c r="E151" t="str">
        <f>VLOOKUP($B151,Feuil2!$A:$U,4,FALSE)</f>
        <v>51009</v>
      </c>
      <c r="F151" t="str">
        <f>VLOOKUP($B151,Feuil2!$A:$U,5,FALSE)</f>
        <v>CLG</v>
      </c>
      <c r="G151" t="str">
        <f>VLOOKUP($B151,Feuil2!$A:$U,6,FALSE)</f>
        <v>DU MAZELOT</v>
      </c>
      <c r="H151" t="str">
        <f>VLOOKUP($B151,Feuil2!$A:$U,7,FALSE)</f>
        <v>CLG DU MAZELOT</v>
      </c>
      <c r="I151" t="str">
        <f>VLOOKUP($B151,Feuil2!$A:$U,8,FALSE)</f>
        <v>EPERNAY</v>
      </c>
      <c r="J151" t="str">
        <f>VLOOKUP($B151,Feuil2!$A:$U,9,FALSE)</f>
        <v>ANGLURE</v>
      </c>
      <c r="K151" t="str">
        <f>VLOOKUP($B151,Feuil2!$A:$U,10,FALSE)</f>
        <v>03.26.42.71.41</v>
      </c>
      <c r="L151" t="str">
        <f>VLOOKUP($B151,Feuil2!$A:$U,11,FALSE)</f>
        <v>htt://sepia.ac-reims.fr/clg/anglure/</v>
      </c>
      <c r="M151" t="str">
        <f>VLOOKUP($B151,Feuil2!$A:$U,12,FALSE)</f>
        <v>48.5869329</v>
      </c>
      <c r="N151" t="str">
        <f>VLOOKUP($B151,Feuil2!$A:$U,13,FALSE)</f>
        <v>3.8118747</v>
      </c>
      <c r="O151" t="str">
        <f>VLOOKUP($B151,Feuil2!$A:$U,14,FALSE)</f>
        <v>ce.0510001Z@ac-reims.fr</v>
      </c>
      <c r="P151" t="str">
        <f>VLOOKUP($B151,Feuil2!$A:$U,15,FALSE)</f>
        <v>RUE DU MAZELOT</v>
      </c>
      <c r="Q151" t="str">
        <f>VLOOKUP($B151,Feuil2!$A:$U,16,FALSE)</f>
        <v>51260</v>
      </c>
      <c r="R151" t="str">
        <f>VLOOKUP($B151,Feuil2!$A:$U,17,FALSE)</f>
        <v>ANGLURE</v>
      </c>
      <c r="S151" s="7" t="str">
        <f>VLOOKUP($B151,Feuil2!$A:$U,18,FALSE)</f>
        <v>,bounceOnAdd: true, bounceOnAddOptions: {duration: 500, height: 100},bounceOnAddCallback: function() {console.log(*done*)}});</v>
      </c>
    </row>
    <row r="152" spans="1:19" x14ac:dyDescent="0.25">
      <c r="A152" t="e">
        <v>#N/A</v>
      </c>
      <c r="B152" t="s">
        <v>241</v>
      </c>
      <c r="C152" t="str">
        <f>VLOOKUP($B152,Feuil2!$A:$U,2,FALSE)</f>
        <v>051</v>
      </c>
      <c r="D152" t="str">
        <f>VLOOKUP($B152,Feuil2!$A:$U,3,FALSE)</f>
        <v>AVIZE</v>
      </c>
      <c r="E152" t="str">
        <f>VLOOKUP($B152,Feuil2!$A:$U,4,FALSE)</f>
        <v>51029</v>
      </c>
      <c r="F152" t="str">
        <f>VLOOKUP($B152,Feuil2!$A:$U,5,FALSE)</f>
        <v>CLG</v>
      </c>
      <c r="G152" t="str">
        <f>VLOOKUP($B152,Feuil2!$A:$U,6,FALSE)</f>
        <v>SAINT-EXUPERY</v>
      </c>
      <c r="H152" t="str">
        <f>VLOOKUP($B152,Feuil2!$A:$U,7,FALSE)</f>
        <v>CLG SAINT-EXUPERY</v>
      </c>
      <c r="I152" t="str">
        <f>VLOOKUP($B152,Feuil2!$A:$U,8,FALSE)</f>
        <v>EPERNAY</v>
      </c>
      <c r="J152" t="str">
        <f>VLOOKUP($B152,Feuil2!$A:$U,9,FALSE)</f>
        <v>AVIZE</v>
      </c>
      <c r="K152" t="str">
        <f>VLOOKUP($B152,Feuil2!$A:$U,10,FALSE)</f>
        <v>03.26.57.90.20</v>
      </c>
      <c r="L152" t="str">
        <f>VLOOKUP($B152,Feuil2!$A:$U,11,FALSE)</f>
        <v>htt://sepia.ac-reims.fr/clg-avize/-spip-/</v>
      </c>
      <c r="M152" t="str">
        <f>VLOOKUP($B152,Feuil2!$A:$U,12,FALSE)</f>
        <v>48.974543</v>
      </c>
      <c r="N152" t="str">
        <f>VLOOKUP($B152,Feuil2!$A:$U,13,FALSE)</f>
        <v>4.0297331</v>
      </c>
      <c r="O152" t="str">
        <f>VLOOKUP($B152,Feuil2!$A:$U,14,FALSE)</f>
        <v>ce.0510002A@ac-reims.fr</v>
      </c>
      <c r="P152" t="str">
        <f>VLOOKUP($B152,Feuil2!$A:$U,15,FALSE)</f>
        <v>SQUARE ST EXUPERY</v>
      </c>
      <c r="Q152" t="str">
        <f>VLOOKUP($B152,Feuil2!$A:$U,16,FALSE)</f>
        <v>51190</v>
      </c>
      <c r="R152" t="str">
        <f>VLOOKUP($B152,Feuil2!$A:$U,17,FALSE)</f>
        <v>AVIZE</v>
      </c>
      <c r="S152" s="7" t="str">
        <f>VLOOKUP($B152,Feuil2!$A:$U,18,FALSE)</f>
        <v>,bounceOnAdd: true, bounceOnAddOptions: {duration: 500, height: 100},bounceOnAddCallback: function() {console.log(*done*)}});</v>
      </c>
    </row>
    <row r="153" spans="1:19" x14ac:dyDescent="0.25">
      <c r="A153" t="e">
        <v>#N/A</v>
      </c>
      <c r="B153" t="s">
        <v>255</v>
      </c>
      <c r="C153" t="str">
        <f>VLOOKUP($B153,Feuil2!$A:$U,2,FALSE)</f>
        <v>051</v>
      </c>
      <c r="D153" t="str">
        <f>VLOOKUP($B153,Feuil2!$A:$U,3,FALSE)</f>
        <v>CHALONS-EN-CHAMPAGNE</v>
      </c>
      <c r="E153" t="str">
        <f>VLOOKUP($B153,Feuil2!$A:$U,4,FALSE)</f>
        <v>51108</v>
      </c>
      <c r="F153" t="str">
        <f>VLOOKUP($B153,Feuil2!$A:$U,5,FALSE)</f>
        <v>CLG</v>
      </c>
      <c r="G153" t="str">
        <f>VLOOKUP($B153,Feuil2!$A:$U,6,FALSE)</f>
        <v>PERROT D ABLANCOURT</v>
      </c>
      <c r="H153" t="str">
        <f>VLOOKUP($B153,Feuil2!$A:$U,7,FALSE)</f>
        <v>CLG PERROT D ABLANCOURT</v>
      </c>
      <c r="I153" t="str">
        <f>VLOOKUP($B153,Feuil2!$A:$U,8,FALSE)</f>
        <v>CHALONS</v>
      </c>
      <c r="J153" t="str">
        <f>VLOOKUP($B153,Feuil2!$A:$U,9,FALSE)</f>
        <v>CHALONS CHAMPAG</v>
      </c>
      <c r="K153" t="str">
        <f>VLOOKUP($B153,Feuil2!$A:$U,10,FALSE)</f>
        <v>03.26.69.22.90</v>
      </c>
      <c r="L153" t="str">
        <f>VLOOKUP($B153,Feuil2!$A:$U,11,FALSE)</f>
        <v>http://sepia.ac-reims.fr/clg-ablancourt/-spip-/</v>
      </c>
      <c r="M153" t="str">
        <f>VLOOKUP($B153,Feuil2!$A:$U,12,FALSE)</f>
        <v>48.950098</v>
      </c>
      <c r="N153" t="str">
        <f>VLOOKUP($B153,Feuil2!$A:$U,13,FALSE)</f>
        <v>4.3683558</v>
      </c>
      <c r="O153" t="str">
        <f>VLOOKUP($B153,Feuil2!$A:$U,14,FALSE)</f>
        <v>ce.0510011K@ac-reims.fr</v>
      </c>
      <c r="P153" t="str">
        <f>VLOOKUP($B153,Feuil2!$A:$U,15,FALSE)</f>
        <v>1 RUE DU PROFESSEUR LANGEVIN</v>
      </c>
      <c r="Q153" t="str">
        <f>VLOOKUP($B153,Feuil2!$A:$U,16,FALSE)</f>
        <v>51000</v>
      </c>
      <c r="R153" t="str">
        <f>VLOOKUP($B153,Feuil2!$A:$U,17,FALSE)</f>
        <v>CHALONS EN CHAMPAGNE</v>
      </c>
      <c r="S153" s="7" t="str">
        <f>VLOOKUP($B153,Feuil2!$A:$U,18,FALSE)</f>
        <v>,bounceOnAdd: true, bounceOnAddOptions: {duration: 500, height: 100},bounceOnAddCallback: function() {console.log(*done*)}});</v>
      </c>
    </row>
    <row r="154" spans="1:19" x14ac:dyDescent="0.25">
      <c r="A154" t="e">
        <v>#N/A</v>
      </c>
      <c r="B154" t="s">
        <v>272</v>
      </c>
      <c r="C154" t="str">
        <f>VLOOKUP($B154,Feuil2!$A:$U,2,FALSE)</f>
        <v>051</v>
      </c>
      <c r="D154" t="str">
        <f>VLOOKUP($B154,Feuil2!$A:$U,3,FALSE)</f>
        <v>EPERNAY</v>
      </c>
      <c r="E154" t="str">
        <f>VLOOKUP($B154,Feuil2!$A:$U,4,FALSE)</f>
        <v>51230</v>
      </c>
      <c r="F154" t="str">
        <f>VLOOKUP($B154,Feuil2!$A:$U,5,FALSE)</f>
        <v>CLG</v>
      </c>
      <c r="G154" t="str">
        <f>VLOOKUP($B154,Feuil2!$A:$U,6,FALSE)</f>
        <v>JEAN MONNET</v>
      </c>
      <c r="H154" t="str">
        <f>VLOOKUP($B154,Feuil2!$A:$U,7,FALSE)</f>
        <v>CLG JEAN MONNET</v>
      </c>
      <c r="I154" t="str">
        <f>VLOOKUP($B154,Feuil2!$A:$U,8,FALSE)</f>
        <v>EPERNAY</v>
      </c>
      <c r="J154" t="str">
        <f>VLOOKUP($B154,Feuil2!$A:$U,9,FALSE)</f>
        <v>EPERNAY</v>
      </c>
      <c r="K154" t="str">
        <f>VLOOKUP($B154,Feuil2!$A:$U,10,FALSE)</f>
        <v>03.26.55.90.50</v>
      </c>
      <c r="L154" t="str">
        <f>VLOOKUP($B154,Feuil2!$A:$U,11,FALSE)</f>
        <v>http://etab.ac-reims.fr/jean-monnet/</v>
      </c>
      <c r="M154" t="str">
        <f>VLOOKUP($B154,Feuil2!$A:$U,12,FALSE)</f>
        <v>49.0405607</v>
      </c>
      <c r="N154" t="str">
        <f>VLOOKUP($B154,Feuil2!$A:$U,13,FALSE)</f>
        <v>3.9545786</v>
      </c>
      <c r="O154" t="str">
        <f>VLOOKUP($B154,Feuil2!$A:$U,14,FALSE)</f>
        <v>ce.0510016R@ac-reims.fr</v>
      </c>
      <c r="P154" t="str">
        <f>VLOOKUP($B154,Feuil2!$A:$U,15,FALSE)</f>
        <v>1 PLACE DE L\'EUROPE</v>
      </c>
      <c r="Q154" t="str">
        <f>VLOOKUP($B154,Feuil2!$A:$U,16,FALSE)</f>
        <v>51200</v>
      </c>
      <c r="R154" t="str">
        <f>VLOOKUP($B154,Feuil2!$A:$U,17,FALSE)</f>
        <v>EPERNAY</v>
      </c>
      <c r="S154" s="7" t="str">
        <f>VLOOKUP($B154,Feuil2!$A:$U,18,FALSE)</f>
        <v>,bounceOnAdd: true, bounceOnAddOptions: {duration: 500, height: 100},bounceOnAddCallback: function() {console.log(*done*)}});</v>
      </c>
    </row>
    <row r="155" spans="1:19" x14ac:dyDescent="0.25">
      <c r="A155" t="e">
        <v>#N/A</v>
      </c>
      <c r="B155" t="s">
        <v>282</v>
      </c>
      <c r="C155" t="str">
        <f>VLOOKUP($B155,Feuil2!$A:$U,2,FALSE)</f>
        <v>051</v>
      </c>
      <c r="D155" t="str">
        <f>VLOOKUP($B155,Feuil2!$A:$U,3,FALSE)</f>
        <v>FERE-CHAMPENOISE</v>
      </c>
      <c r="E155" t="str">
        <f>VLOOKUP($B155,Feuil2!$A:$U,4,FALSE)</f>
        <v>51248</v>
      </c>
      <c r="F155" t="str">
        <f>VLOOKUP($B155,Feuil2!$A:$U,5,FALSE)</f>
        <v>CLG</v>
      </c>
      <c r="G155" t="str">
        <f>VLOOKUP($B155,Feuil2!$A:$U,6,FALSE)</f>
        <v>STEPHANE MALLARME</v>
      </c>
      <c r="H155" t="str">
        <f>VLOOKUP($B155,Feuil2!$A:$U,7,FALSE)</f>
        <v>CLG STEPHANE MALLARME</v>
      </c>
      <c r="I155" t="str">
        <f>VLOOKUP($B155,Feuil2!$A:$U,8,FALSE)</f>
        <v>EPERNAY</v>
      </c>
      <c r="J155" t="str">
        <f>VLOOKUP($B155,Feuil2!$A:$U,9,FALSE)</f>
        <v>FERE-CHAMPEN.</v>
      </c>
      <c r="K155" t="str">
        <f>VLOOKUP($B155,Feuil2!$A:$U,10,FALSE)</f>
        <v>03.26.42.41.84</v>
      </c>
      <c r="L155" t="str">
        <f>VLOOKUP($B155,Feuil2!$A:$U,11,FALSE)</f>
        <v>https://sepia.ac-reims.fr/clg-fere/-spip-/</v>
      </c>
      <c r="M155" t="str">
        <f>VLOOKUP($B155,Feuil2!$A:$U,12,FALSE)</f>
        <v>48.7495551</v>
      </c>
      <c r="N155" t="str">
        <f>VLOOKUP($B155,Feuil2!$A:$U,13,FALSE)</f>
        <v>3.9910878</v>
      </c>
      <c r="O155" t="str">
        <f>VLOOKUP($B155,Feuil2!$A:$U,14,FALSE)</f>
        <v>ce.0510022X@ac-reims.fr</v>
      </c>
      <c r="P155" t="str">
        <f>VLOOKUP($B155,Feuil2!$A:$U,15,FALSE)</f>
        <v>55 RUE FREROT</v>
      </c>
      <c r="Q155" t="str">
        <f>VLOOKUP($B155,Feuil2!$A:$U,16,FALSE)</f>
        <v>51230</v>
      </c>
      <c r="R155" t="str">
        <f>VLOOKUP($B155,Feuil2!$A:$U,17,FALSE)</f>
        <v>FERE CHAMPENOISE</v>
      </c>
      <c r="S155" s="7" t="str">
        <f>VLOOKUP($B155,Feuil2!$A:$U,18,FALSE)</f>
        <v>,bounceOnAdd: true, bounceOnAddOptions: {duration: 500, height: 100},bounceOnAddCallback: function() {console.log(*done*)}});</v>
      </c>
    </row>
    <row r="156" spans="1:19" x14ac:dyDescent="0.25">
      <c r="A156" t="e">
        <v>#N/A</v>
      </c>
      <c r="B156" t="s">
        <v>299</v>
      </c>
      <c r="C156" t="str">
        <f>VLOOKUP($B156,Feuil2!$A:$U,2,FALSE)</f>
        <v>051</v>
      </c>
      <c r="D156" t="str">
        <f>VLOOKUP($B156,Feuil2!$A:$U,3,FALSE)</f>
        <v>MONTMORT-LUCY</v>
      </c>
      <c r="E156" t="str">
        <f>VLOOKUP($B156,Feuil2!$A:$U,4,FALSE)</f>
        <v>51381</v>
      </c>
      <c r="F156" t="str">
        <f>VLOOKUP($B156,Feuil2!$A:$U,5,FALSE)</f>
        <v>CLG</v>
      </c>
      <c r="G156" t="str">
        <f>VLOOKUP($B156,Feuil2!$A:$U,6,FALSE)</f>
        <v/>
      </c>
      <c r="H156" t="str">
        <f>VLOOKUP($B156,Feuil2!$A:$U,7,FALSE)</f>
        <v>CLG DE MONTMORT-LUCY</v>
      </c>
      <c r="I156" t="str">
        <f>VLOOKUP($B156,Feuil2!$A:$U,8,FALSE)</f>
        <v>EPERNAY</v>
      </c>
      <c r="J156" t="str">
        <f>VLOOKUP($B156,Feuil2!$A:$U,9,FALSE)</f>
        <v>MONTMORT</v>
      </c>
      <c r="K156" t="str">
        <f>VLOOKUP($B156,Feuil2!$A:$U,10,FALSE)</f>
        <v>03.26.59.10.27</v>
      </c>
      <c r="L156">
        <f>VLOOKUP($B156,Feuil2!$A:$U,11,FALSE)</f>
        <v>0</v>
      </c>
      <c r="M156" t="str">
        <f>VLOOKUP($B156,Feuil2!$A:$U,12,FALSE)</f>
        <v>48.922511</v>
      </c>
      <c r="N156" t="str">
        <f>VLOOKUP($B156,Feuil2!$A:$U,13,FALSE)</f>
        <v>3.8018023</v>
      </c>
      <c r="O156" t="str">
        <f>VLOOKUP($B156,Feuil2!$A:$U,14,FALSE)</f>
        <v>ce.0510027C@ac-reims.fr</v>
      </c>
      <c r="P156" t="str">
        <f>VLOOKUP($B156,Feuil2!$A:$U,15,FALSE)</f>
        <v>60 RUE DE LA LIBERATION</v>
      </c>
      <c r="Q156" t="str">
        <f>VLOOKUP($B156,Feuil2!$A:$U,16,FALSE)</f>
        <v>51270</v>
      </c>
      <c r="R156" t="str">
        <f>VLOOKUP($B156,Feuil2!$A:$U,17,FALSE)</f>
        <v>MONTMORT LUCY</v>
      </c>
      <c r="S156" s="7" t="str">
        <f>VLOOKUP($B156,Feuil2!$A:$U,18,FALSE)</f>
        <v>,bounceOnAdd: true, bounceOnAddOptions: {duration: 500, height: 100},bounceOnAddCallback: function() {console.log(*done*)}});</v>
      </c>
    </row>
    <row r="157" spans="1:19" x14ac:dyDescent="0.25">
      <c r="A157" t="e">
        <v>#N/A</v>
      </c>
      <c r="B157" t="s">
        <v>294</v>
      </c>
      <c r="C157" t="str">
        <f>VLOOKUP($B157,Feuil2!$A:$U,2,FALSE)</f>
        <v>051</v>
      </c>
      <c r="D157" t="str">
        <f>VLOOKUP($B157,Feuil2!$A:$U,3,FALSE)</f>
        <v>MAREUIL-LE-PORT</v>
      </c>
      <c r="E157" t="str">
        <f>VLOOKUP($B157,Feuil2!$A:$U,4,FALSE)</f>
        <v>51346</v>
      </c>
      <c r="F157" t="str">
        <f>VLOOKUP($B157,Feuil2!$A:$U,5,FALSE)</f>
        <v>CLG</v>
      </c>
      <c r="G157" t="str">
        <f>VLOOKUP($B157,Feuil2!$A:$U,6,FALSE)</f>
        <v>PROFESSEUR NICAISE</v>
      </c>
      <c r="H157" t="str">
        <f>VLOOKUP($B157,Feuil2!$A:$U,7,FALSE)</f>
        <v>CLG PROFESSEUR NICAISE</v>
      </c>
      <c r="I157" t="str">
        <f>VLOOKUP($B157,Feuil2!$A:$U,8,FALSE)</f>
        <v>EPERNAY</v>
      </c>
      <c r="J157" t="str">
        <f>VLOOKUP($B157,Feuil2!$A:$U,9,FALSE)</f>
        <v>MAREUIL-LE-PORT</v>
      </c>
      <c r="K157" t="str">
        <f>VLOOKUP($B157,Feuil2!$A:$U,10,FALSE)</f>
        <v>03.26.58.30.64</v>
      </c>
      <c r="L157" t="str">
        <f>VLOOKUP($B157,Feuil2!$A:$U,11,FALSE)</f>
        <v>https://sepia.ac-reims.fr/clg-mareuil/-sipp-/</v>
      </c>
      <c r="M157" t="str">
        <f>VLOOKUP($B157,Feuil2!$A:$U,12,FALSE)</f>
        <v>49.0815433</v>
      </c>
      <c r="N157" t="str">
        <f>VLOOKUP($B157,Feuil2!$A:$U,13,FALSE)</f>
        <v>3.7382677</v>
      </c>
      <c r="O157" t="str">
        <f>VLOOKUP($B157,Feuil2!$A:$U,14,FALSE)</f>
        <v>ce.0510028D@ac-reims.fr</v>
      </c>
      <c r="P157" t="str">
        <f>VLOOKUP($B157,Feuil2!$A:$U,15,FALSE)</f>
        <v>RUE DU PROFESSEUR NICAISE</v>
      </c>
      <c r="Q157" t="str">
        <f>VLOOKUP($B157,Feuil2!$A:$U,16,FALSE)</f>
        <v>51700</v>
      </c>
      <c r="R157" t="str">
        <f>VLOOKUP($B157,Feuil2!$A:$U,17,FALSE)</f>
        <v>MAREUIL LE PORT</v>
      </c>
      <c r="S157" s="7" t="str">
        <f>VLOOKUP($B157,Feuil2!$A:$U,18,FALSE)</f>
        <v>,bounceOnAdd: true, bounceOnAddOptions: {duration: 500, height: 100},bounceOnAddCallback: function() {console.log(*done*)}});</v>
      </c>
    </row>
    <row r="158" spans="1:19" x14ac:dyDescent="0.25">
      <c r="A158" t="e">
        <v>#N/A</v>
      </c>
      <c r="B158" t="s">
        <v>302</v>
      </c>
      <c r="C158" t="str">
        <f>VLOOKUP($B158,Feuil2!$A:$U,2,FALSE)</f>
        <v>051</v>
      </c>
      <c r="D158" t="str">
        <f>VLOOKUP($B158,Feuil2!$A:$U,3,FALSE)</f>
        <v>MOURMELON-LE-GRAND</v>
      </c>
      <c r="E158" t="str">
        <f>VLOOKUP($B158,Feuil2!$A:$U,4,FALSE)</f>
        <v>51388</v>
      </c>
      <c r="F158" t="str">
        <f>VLOOKUP($B158,Feuil2!$A:$U,5,FALSE)</f>
        <v>CLG</v>
      </c>
      <c r="G158" t="str">
        <f>VLOOKUP($B158,Feuil2!$A:$U,6,FALSE)</f>
        <v>HENRI GUILLAUMET</v>
      </c>
      <c r="H158" t="str">
        <f>VLOOKUP($B158,Feuil2!$A:$U,7,FALSE)</f>
        <v>CLG HENRI GUILLAUMET</v>
      </c>
      <c r="I158" t="str">
        <f>VLOOKUP($B158,Feuil2!$A:$U,8,FALSE)</f>
        <v>CHALONS</v>
      </c>
      <c r="J158" t="str">
        <f>VLOOKUP($B158,Feuil2!$A:$U,9,FALSE)</f>
        <v>MOURMELON-LE-G.</v>
      </c>
      <c r="K158" t="str">
        <f>VLOOKUP($B158,Feuil2!$A:$U,10,FALSE)</f>
        <v>03.26.66.12.65</v>
      </c>
      <c r="L158">
        <f>VLOOKUP($B158,Feuil2!$A:$U,11,FALSE)</f>
        <v>0</v>
      </c>
      <c r="M158" t="str">
        <f>VLOOKUP($B158,Feuil2!$A:$U,12,FALSE)</f>
        <v>49.1374524</v>
      </c>
      <c r="N158" t="str">
        <f>VLOOKUP($B158,Feuil2!$A:$U,13,FALSE)</f>
        <v>4.3622676</v>
      </c>
      <c r="O158" t="str">
        <f>VLOOKUP($B158,Feuil2!$A:$U,14,FALSE)</f>
        <v>ce.0510029E@ac-reims.fr</v>
      </c>
      <c r="P158" t="str">
        <f>VLOOKUP($B158,Feuil2!$A:$U,15,FALSE)</f>
        <v>20 RUE SAINT EXUPERY</v>
      </c>
      <c r="Q158" t="str">
        <f>VLOOKUP($B158,Feuil2!$A:$U,16,FALSE)</f>
        <v>51400</v>
      </c>
      <c r="R158" t="str">
        <f>VLOOKUP($B158,Feuil2!$A:$U,17,FALSE)</f>
        <v>MOURMELON LE GRAND</v>
      </c>
      <c r="S158" s="7" t="str">
        <f>VLOOKUP($B158,Feuil2!$A:$U,18,FALSE)</f>
        <v>,bounceOnAdd: true, bounceOnAddOptions: {duration: 500, height: 100},bounceOnAddCallback: function() {console.log(*done*)}});</v>
      </c>
    </row>
    <row r="159" spans="1:19" x14ac:dyDescent="0.25">
      <c r="A159" t="e">
        <v>#N/A</v>
      </c>
      <c r="B159" t="s">
        <v>307</v>
      </c>
      <c r="C159" t="str">
        <f>VLOOKUP($B159,Feuil2!$A:$U,2,FALSE)</f>
        <v>051</v>
      </c>
      <c r="D159" t="str">
        <f>VLOOKUP($B159,Feuil2!$A:$U,3,FALSE)</f>
        <v>PONTFAVERGER-MORONVILLIERS</v>
      </c>
      <c r="E159" t="str">
        <f>VLOOKUP($B159,Feuil2!$A:$U,4,FALSE)</f>
        <v>51440</v>
      </c>
      <c r="F159" t="str">
        <f>VLOOKUP($B159,Feuil2!$A:$U,5,FALSE)</f>
        <v>CLG</v>
      </c>
      <c r="G159" t="str">
        <f>VLOOKUP($B159,Feuil2!$A:$U,6,FALSE)</f>
        <v>PIERRE SOUVERVILLE</v>
      </c>
      <c r="H159" t="str">
        <f>VLOOKUP($B159,Feuil2!$A:$U,7,FALSE)</f>
        <v>CLG PIERRE SOUVERVILLE</v>
      </c>
      <c r="I159" t="str">
        <f>VLOOKUP($B159,Feuil2!$A:$U,8,FALSE)</f>
        <v>REIMS</v>
      </c>
      <c r="J159" t="str">
        <f>VLOOKUP($B159,Feuil2!$A:$U,9,FALSE)</f>
        <v>PONTFAVERGER</v>
      </c>
      <c r="K159" t="str">
        <f>VLOOKUP($B159,Feuil2!$A:$U,10,FALSE)</f>
        <v>03.26.48.73.63</v>
      </c>
      <c r="L159">
        <f>VLOOKUP($B159,Feuil2!$A:$U,11,FALSE)</f>
        <v>0</v>
      </c>
      <c r="M159" t="str">
        <f>VLOOKUP($B159,Feuil2!$A:$U,12,FALSE)</f>
        <v>49.2965945</v>
      </c>
      <c r="N159" t="str">
        <f>VLOOKUP($B159,Feuil2!$A:$U,13,FALSE)</f>
        <v>4.3149188</v>
      </c>
      <c r="O159" t="str">
        <f>VLOOKUP($B159,Feuil2!$A:$U,14,FALSE)</f>
        <v>ce.0510030F@ac-reims.fr</v>
      </c>
      <c r="P159" t="str">
        <f>VLOOKUP($B159,Feuil2!$A:$U,15,FALSE)</f>
        <v>2 RUE DE NAYEUX</v>
      </c>
      <c r="Q159" t="str">
        <f>VLOOKUP($B159,Feuil2!$A:$U,16,FALSE)</f>
        <v>51490</v>
      </c>
      <c r="R159" t="str">
        <f>VLOOKUP($B159,Feuil2!$A:$U,17,FALSE)</f>
        <v>PONTFAVERGER MORONVILLIERS</v>
      </c>
      <c r="S159" s="7" t="str">
        <f>VLOOKUP($B159,Feuil2!$A:$U,18,FALSE)</f>
        <v>,bounceOnAdd: true, bounceOnAddOptions: {duration: 500, height: 100},bounceOnAddCallback: function() {console.log(*done*)}});</v>
      </c>
    </row>
    <row r="160" spans="1:19" x14ac:dyDescent="0.25">
      <c r="A160" t="e">
        <v>#N/A</v>
      </c>
      <c r="B160" t="s">
        <v>316</v>
      </c>
      <c r="C160" t="str">
        <f>VLOOKUP($B160,Feuil2!$A:$U,2,FALSE)</f>
        <v>051</v>
      </c>
      <c r="D160" t="str">
        <f>VLOOKUP($B160,Feuil2!$A:$U,3,FALSE)</f>
        <v>REIMS</v>
      </c>
      <c r="E160" t="str">
        <f>VLOOKUP($B160,Feuil2!$A:$U,4,FALSE)</f>
        <v>51454</v>
      </c>
      <c r="F160" t="str">
        <f>VLOOKUP($B160,Feuil2!$A:$U,5,FALSE)</f>
        <v>CLG</v>
      </c>
      <c r="G160" t="str">
        <f>VLOOKUP($B160,Feuil2!$A:$U,6,FALSE)</f>
        <v>COLBERT</v>
      </c>
      <c r="H160" t="str">
        <f>VLOOKUP($B160,Feuil2!$A:$U,7,FALSE)</f>
        <v>CLG COLBERT</v>
      </c>
      <c r="I160" t="str">
        <f>VLOOKUP($B160,Feuil2!$A:$U,8,FALSE)</f>
        <v>REIMS</v>
      </c>
      <c r="J160" t="str">
        <f>VLOOKUP($B160,Feuil2!$A:$U,9,FALSE)</f>
        <v>REIMS</v>
      </c>
      <c r="K160" t="str">
        <f>VLOOKUP($B160,Feuil2!$A:$U,10,FALSE)</f>
        <v>03.26.09.23.43</v>
      </c>
      <c r="L160">
        <f>VLOOKUP($B160,Feuil2!$A:$U,11,FALSE)</f>
        <v>0</v>
      </c>
      <c r="M160" t="str">
        <f>VLOOKUP($B160,Feuil2!$A:$U,12,FALSE)</f>
        <v>49.2829761</v>
      </c>
      <c r="N160" t="str">
        <f>VLOOKUP($B160,Feuil2!$A:$U,13,FALSE)</f>
        <v>4.0218456</v>
      </c>
      <c r="O160" t="str">
        <f>VLOOKUP($B160,Feuil2!$A:$U,14,FALSE)</f>
        <v>ce.0510044W@ac-reims.fr</v>
      </c>
      <c r="P160" t="str">
        <f>VLOOKUP($B160,Feuil2!$A:$U,15,FALSE)</f>
        <v>56 RUE DU DR SCHWEITZER</v>
      </c>
      <c r="Q160" t="str">
        <f>VLOOKUP($B160,Feuil2!$A:$U,16,FALSE)</f>
        <v>51096</v>
      </c>
      <c r="R160" t="str">
        <f>VLOOKUP($B160,Feuil2!$A:$U,17,FALSE)</f>
        <v>REIMS CEDEX</v>
      </c>
      <c r="S160" s="7" t="str">
        <f>VLOOKUP($B160,Feuil2!$A:$U,18,FALSE)</f>
        <v>,bounceOnAdd: true, bounceOnAddOptions: {duration: 500, height: 100},bounceOnAddCallback: function() {console.log(*done*)}});</v>
      </c>
    </row>
    <row r="161" spans="1:19" x14ac:dyDescent="0.25">
      <c r="A161" t="e">
        <v>#N/A</v>
      </c>
      <c r="B161" t="s">
        <v>339</v>
      </c>
      <c r="C161" t="str">
        <f>VLOOKUP($B161,Feuil2!$A:$U,2,FALSE)</f>
        <v>051</v>
      </c>
      <c r="D161" t="str">
        <f>VLOOKUP($B161,Feuil2!$A:$U,3,FALSE)</f>
        <v>SAINT-THIERRY</v>
      </c>
      <c r="E161" t="str">
        <f>VLOOKUP($B161,Feuil2!$A:$U,4,FALSE)</f>
        <v>51518</v>
      </c>
      <c r="F161" t="str">
        <f>VLOOKUP($B161,Feuil2!$A:$U,5,FALSE)</f>
        <v>CLG</v>
      </c>
      <c r="G161" t="str">
        <f>VLOOKUP($B161,Feuil2!$A:$U,6,FALSE)</f>
        <v>DU MONT D'HOR</v>
      </c>
      <c r="H161" t="str">
        <f>VLOOKUP($B161,Feuil2!$A:$U,7,FALSE)</f>
        <v>CLG DU MONT D\'HOR</v>
      </c>
      <c r="I161" t="str">
        <f>VLOOKUP($B161,Feuil2!$A:$U,8,FALSE)</f>
        <v>REIMS</v>
      </c>
      <c r="J161" t="str">
        <f>VLOOKUP($B161,Feuil2!$A:$U,9,FALSE)</f>
        <v>SAINT-THIERRY</v>
      </c>
      <c r="K161" t="str">
        <f>VLOOKUP($B161,Feuil2!$A:$U,10,FALSE)</f>
        <v>03.26.03.12.73</v>
      </c>
      <c r="L161">
        <f>VLOOKUP($B161,Feuil2!$A:$U,11,FALSE)</f>
        <v>0</v>
      </c>
      <c r="M161" t="str">
        <f>VLOOKUP($B161,Feuil2!$A:$U,12,FALSE)</f>
        <v>49.3055642</v>
      </c>
      <c r="N161" t="str">
        <f>VLOOKUP($B161,Feuil2!$A:$U,13,FALSE)</f>
        <v>3.9628335</v>
      </c>
      <c r="O161" t="str">
        <f>VLOOKUP($B161,Feuil2!$A:$U,14,FALSE)</f>
        <v>ce.0510051D@ac-reims.fr</v>
      </c>
      <c r="P161" t="str">
        <f>VLOOKUP($B161,Feuil2!$A:$U,15,FALSE)</f>
        <v>1 RUE MARCEL LADIESSE</v>
      </c>
      <c r="Q161" t="str">
        <f>VLOOKUP($B161,Feuil2!$A:$U,16,FALSE)</f>
        <v>51220</v>
      </c>
      <c r="R161" t="str">
        <f>VLOOKUP($B161,Feuil2!$A:$U,17,FALSE)</f>
        <v>ST THIERRY</v>
      </c>
      <c r="S161" s="7" t="str">
        <f>VLOOKUP($B161,Feuil2!$A:$U,18,FALSE)</f>
        <v>,bounceOnAdd: true, bounceOnAddOptions: {duration: 500, height: 100},bounceOnAddCallback: function() {console.log(*done*)}});</v>
      </c>
    </row>
    <row r="162" spans="1:19" x14ac:dyDescent="0.25">
      <c r="A162" t="e">
        <v>#N/A</v>
      </c>
      <c r="B162" t="s">
        <v>342</v>
      </c>
      <c r="C162" t="str">
        <f>VLOOKUP($B162,Feuil2!$A:$U,2,FALSE)</f>
        <v>051</v>
      </c>
      <c r="D162" t="str">
        <f>VLOOKUP($B162,Feuil2!$A:$U,3,FALSE)</f>
        <v>SERMAIZE-LES-BAINS</v>
      </c>
      <c r="E162" t="str">
        <f>VLOOKUP($B162,Feuil2!$A:$U,4,FALSE)</f>
        <v>51531</v>
      </c>
      <c r="F162" t="str">
        <f>VLOOKUP($B162,Feuil2!$A:$U,5,FALSE)</f>
        <v>CLG</v>
      </c>
      <c r="G162" t="str">
        <f>VLOOKUP($B162,Feuil2!$A:$U,6,FALSE)</f>
        <v>LOUIS PASTEUR</v>
      </c>
      <c r="H162" t="str">
        <f>VLOOKUP($B162,Feuil2!$A:$U,7,FALSE)</f>
        <v>CLG LOUIS PASTEUR</v>
      </c>
      <c r="I162" t="str">
        <f>VLOOKUP($B162,Feuil2!$A:$U,8,FALSE)</f>
        <v>CHALONS</v>
      </c>
      <c r="J162" t="str">
        <f>VLOOKUP($B162,Feuil2!$A:$U,9,FALSE)</f>
        <v>SERMAIZE-LES-B.</v>
      </c>
      <c r="K162" t="str">
        <f>VLOOKUP($B162,Feuil2!$A:$U,10,FALSE)</f>
        <v>03.26.73.21.09</v>
      </c>
      <c r="L162" t="str">
        <f>VLOOKUP($B162,Feuil2!$A:$U,11,FALSE)</f>
        <v>www.clg-sermaize.fr</v>
      </c>
      <c r="M162" t="str">
        <f>VLOOKUP($B162,Feuil2!$A:$U,12,FALSE)</f>
        <v>48.7849659</v>
      </c>
      <c r="N162" t="str">
        <f>VLOOKUP($B162,Feuil2!$A:$U,13,FALSE)</f>
        <v>4.9082039</v>
      </c>
      <c r="O162" t="str">
        <f>VLOOKUP($B162,Feuil2!$A:$U,14,FALSE)</f>
        <v>ce.0510052E@ac-reims.fr</v>
      </c>
      <c r="P162" t="str">
        <f>VLOOKUP($B162,Feuil2!$A:$U,15,FALSE)</f>
        <v>7 RUE DU DOCTEUR FRITSCH</v>
      </c>
      <c r="Q162" t="str">
        <f>VLOOKUP($B162,Feuil2!$A:$U,16,FALSE)</f>
        <v>51250</v>
      </c>
      <c r="R162" t="str">
        <f>VLOOKUP($B162,Feuil2!$A:$U,17,FALSE)</f>
        <v>SERMAIZE LES BAINS</v>
      </c>
      <c r="S162" s="7" t="str">
        <f>VLOOKUP($B162,Feuil2!$A:$U,18,FALSE)</f>
        <v>,bounceOnAdd: true, bounceOnAddOptions: {duration: 500, height: 100},bounceOnAddCallback: function() {console.log(*done*)}});</v>
      </c>
    </row>
    <row r="163" spans="1:19" x14ac:dyDescent="0.25">
      <c r="A163" t="e">
        <v>#N/A</v>
      </c>
      <c r="B163" t="s">
        <v>345</v>
      </c>
      <c r="C163" t="str">
        <f>VLOOKUP($B163,Feuil2!$A:$U,2,FALSE)</f>
        <v>051</v>
      </c>
      <c r="D163" t="str">
        <f>VLOOKUP($B163,Feuil2!$A:$U,3,FALSE)</f>
        <v>SEZANNE</v>
      </c>
      <c r="E163" t="str">
        <f>VLOOKUP($B163,Feuil2!$A:$U,4,FALSE)</f>
        <v>51535</v>
      </c>
      <c r="F163" t="str">
        <f>VLOOKUP($B163,Feuil2!$A:$U,5,FALSE)</f>
        <v>CLG</v>
      </c>
      <c r="G163" t="str">
        <f>VLOOKUP($B163,Feuil2!$A:$U,6,FALSE)</f>
        <v>LA FONTAINE DU VE</v>
      </c>
      <c r="H163" t="str">
        <f>VLOOKUP($B163,Feuil2!$A:$U,7,FALSE)</f>
        <v>CLG LA FONTAINE DU VE</v>
      </c>
      <c r="I163" t="str">
        <f>VLOOKUP($B163,Feuil2!$A:$U,8,FALSE)</f>
        <v>EPERNAY</v>
      </c>
      <c r="J163" t="str">
        <f>VLOOKUP($B163,Feuil2!$A:$U,9,FALSE)</f>
        <v>SEZANNE</v>
      </c>
      <c r="K163" t="str">
        <f>VLOOKUP($B163,Feuil2!$A:$U,10,FALSE)</f>
        <v>03.26.80.65.10</v>
      </c>
      <c r="L163" t="str">
        <f>VLOOKUP($B163,Feuil2!$A:$U,11,FALSE)</f>
        <v>http://citescolaire.fontaine-du-ve.com/</v>
      </c>
      <c r="M163" t="str">
        <f>VLOOKUP($B163,Feuil2!$A:$U,12,FALSE)</f>
        <v>48.7254841</v>
      </c>
      <c r="N163" t="str">
        <f>VLOOKUP($B163,Feuil2!$A:$U,13,FALSE)</f>
        <v>3.7169249</v>
      </c>
      <c r="O163" t="str">
        <f>VLOOKUP($B163,Feuil2!$A:$U,14,FALSE)</f>
        <v>ce.0510054G@ac-reims.fr</v>
      </c>
      <c r="P163" t="str">
        <f>VLOOKUP($B163,Feuil2!$A:$U,15,FALSE)</f>
        <v>AVENUE DE LA FONTAINE DU VE</v>
      </c>
      <c r="Q163" t="str">
        <f>VLOOKUP($B163,Feuil2!$A:$U,16,FALSE)</f>
        <v>51122</v>
      </c>
      <c r="R163" t="str">
        <f>VLOOKUP($B163,Feuil2!$A:$U,17,FALSE)</f>
        <v>SEZANNE CEDEX</v>
      </c>
      <c r="S163" s="7" t="str">
        <f>VLOOKUP($B163,Feuil2!$A:$U,18,FALSE)</f>
        <v>,bounceOnAdd: true, bounceOnAddOptions: {duration: 500, height: 100},bounceOnAddCallback: function() {console.log(*done*)}});</v>
      </c>
    </row>
    <row r="164" spans="1:19" x14ac:dyDescent="0.25">
      <c r="A164" t="e">
        <v>#N/A</v>
      </c>
      <c r="B164" t="s">
        <v>346</v>
      </c>
      <c r="C164" t="str">
        <f>VLOOKUP($B164,Feuil2!$A:$U,2,FALSE)</f>
        <v>051</v>
      </c>
      <c r="D164" t="str">
        <f>VLOOKUP($B164,Feuil2!$A:$U,3,FALSE)</f>
        <v>SUIPPES</v>
      </c>
      <c r="E164" t="str">
        <f>VLOOKUP($B164,Feuil2!$A:$U,4,FALSE)</f>
        <v>51559</v>
      </c>
      <c r="F164" t="str">
        <f>VLOOKUP($B164,Feuil2!$A:$U,5,FALSE)</f>
        <v>CLG</v>
      </c>
      <c r="G164" t="str">
        <f>VLOOKUP($B164,Feuil2!$A:$U,6,FALSE)</f>
        <v>LOUIS PASTEUR</v>
      </c>
      <c r="H164" t="str">
        <f>VLOOKUP($B164,Feuil2!$A:$U,7,FALSE)</f>
        <v>CLG LOUIS PASTEUR</v>
      </c>
      <c r="I164" t="str">
        <f>VLOOKUP($B164,Feuil2!$A:$U,8,FALSE)</f>
        <v>CHALONS</v>
      </c>
      <c r="J164" t="str">
        <f>VLOOKUP($B164,Feuil2!$A:$U,9,FALSE)</f>
        <v>SUIPPES</v>
      </c>
      <c r="K164" t="str">
        <f>VLOOKUP($B164,Feuil2!$A:$U,10,FALSE)</f>
        <v>03.26.70.10.57</v>
      </c>
      <c r="L164" t="str">
        <f>VLOOKUP($B164,Feuil2!$A:$U,11,FALSE)</f>
        <v>http://sepia.ac-reims.fr/clg-pasteur/-spip-/</v>
      </c>
      <c r="M164" t="str">
        <f>VLOOKUP($B164,Feuil2!$A:$U,12,FALSE)</f>
        <v>49.1267227</v>
      </c>
      <c r="N164" t="str">
        <f>VLOOKUP($B164,Feuil2!$A:$U,13,FALSE)</f>
        <v>4.5362884</v>
      </c>
      <c r="O164" t="str">
        <f>VLOOKUP($B164,Feuil2!$A:$U,14,FALSE)</f>
        <v>ce.0510056J@ac-reims.fr</v>
      </c>
      <c r="P164" t="str">
        <f>VLOOKUP($B164,Feuil2!$A:$U,15,FALSE)</f>
        <v>3 RUE DU COLLEGE</v>
      </c>
      <c r="Q164" t="str">
        <f>VLOOKUP($B164,Feuil2!$A:$U,16,FALSE)</f>
        <v>51601</v>
      </c>
      <c r="R164" t="str">
        <f>VLOOKUP($B164,Feuil2!$A:$U,17,FALSE)</f>
        <v>SUIPPES CEDEX</v>
      </c>
      <c r="S164" s="7" t="str">
        <f>VLOOKUP($B164,Feuil2!$A:$U,18,FALSE)</f>
        <v>,bounceOnAdd: true, bounceOnAddOptions: {duration: 500, height: 100},bounceOnAddCallback: function() {console.log(*done*)}});</v>
      </c>
    </row>
    <row r="165" spans="1:19" x14ac:dyDescent="0.25">
      <c r="A165" t="e">
        <v>#N/A</v>
      </c>
      <c r="B165" t="s">
        <v>351</v>
      </c>
      <c r="C165" t="str">
        <f>VLOOKUP($B165,Feuil2!$A:$U,2,FALSE)</f>
        <v>051</v>
      </c>
      <c r="D165" t="str">
        <f>VLOOKUP($B165,Feuil2!$A:$U,3,FALSE)</f>
        <v>VERTUS</v>
      </c>
      <c r="E165" t="str">
        <f>VLOOKUP($B165,Feuil2!$A:$U,4,FALSE)</f>
        <v>51612</v>
      </c>
      <c r="F165" t="str">
        <f>VLOOKUP($B165,Feuil2!$A:$U,5,FALSE)</f>
        <v>CLG</v>
      </c>
      <c r="G165" t="str">
        <f>VLOOKUP($B165,Feuil2!$A:$U,6,FALSE)</f>
        <v>EUSTACHE DESCHAMPS</v>
      </c>
      <c r="H165" t="str">
        <f>VLOOKUP($B165,Feuil2!$A:$U,7,FALSE)</f>
        <v>CLG EUSTACHE DESCHAMPS</v>
      </c>
      <c r="I165" t="str">
        <f>VLOOKUP($B165,Feuil2!$A:$U,8,FALSE)</f>
        <v>EPERNAY</v>
      </c>
      <c r="J165" t="str">
        <f>VLOOKUP($B165,Feuil2!$A:$U,9,FALSE)</f>
        <v>VERTUS</v>
      </c>
      <c r="K165" t="str">
        <f>VLOOKUP($B165,Feuil2!$A:$U,10,FALSE)</f>
        <v>03.26.52.21.64</v>
      </c>
      <c r="L165">
        <f>VLOOKUP($B165,Feuil2!$A:$U,11,FALSE)</f>
        <v>0</v>
      </c>
      <c r="M165" t="str">
        <f>VLOOKUP($B165,Feuil2!$A:$U,12,FALSE)</f>
        <v>48.9069248</v>
      </c>
      <c r="N165" t="str">
        <f>VLOOKUP($B165,Feuil2!$A:$U,13,FALSE)</f>
        <v>4.0164152</v>
      </c>
      <c r="O165" t="str">
        <f>VLOOKUP($B165,Feuil2!$A:$U,14,FALSE)</f>
        <v>ce.0510059M@ac-reims.fr</v>
      </c>
      <c r="P165" t="str">
        <f>VLOOKUP($B165,Feuil2!$A:$U,15,FALSE)</f>
        <v>49 AVENUE BAMMENTAL</v>
      </c>
      <c r="Q165" t="str">
        <f>VLOOKUP($B165,Feuil2!$A:$U,16,FALSE)</f>
        <v>51130</v>
      </c>
      <c r="R165" t="str">
        <f>VLOOKUP($B165,Feuil2!$A:$U,17,FALSE)</f>
        <v>VERTUS</v>
      </c>
      <c r="S165" s="7" t="str">
        <f>VLOOKUP($B165,Feuil2!$A:$U,18,FALSE)</f>
        <v>,bounceOnAdd: true, bounceOnAddOptions: {duration: 500, height: 100},bounceOnAddCallback: function() {console.log(*done*)}});</v>
      </c>
    </row>
    <row r="166" spans="1:19" x14ac:dyDescent="0.25">
      <c r="A166" t="e">
        <v>#N/A</v>
      </c>
      <c r="B166" t="s">
        <v>352</v>
      </c>
      <c r="C166" t="str">
        <f>VLOOKUP($B166,Feuil2!$A:$U,2,FALSE)</f>
        <v>051</v>
      </c>
      <c r="D166" t="str">
        <f>VLOOKUP($B166,Feuil2!$A:$U,3,FALSE)</f>
        <v>VERZY</v>
      </c>
      <c r="E166" t="str">
        <f>VLOOKUP($B166,Feuil2!$A:$U,4,FALSE)</f>
        <v>51614</v>
      </c>
      <c r="F166" t="str">
        <f>VLOOKUP($B166,Feuil2!$A:$U,5,FALSE)</f>
        <v>CLG</v>
      </c>
      <c r="G166" t="str">
        <f>VLOOKUP($B166,Feuil2!$A:$U,6,FALSE)</f>
        <v>PAUL ELUARD</v>
      </c>
      <c r="H166" t="str">
        <f>VLOOKUP($B166,Feuil2!$A:$U,7,FALSE)</f>
        <v>CLG PAUL ELUARD</v>
      </c>
      <c r="I166" t="str">
        <f>VLOOKUP($B166,Feuil2!$A:$U,8,FALSE)</f>
        <v>REIMS</v>
      </c>
      <c r="J166" t="str">
        <f>VLOOKUP($B166,Feuil2!$A:$U,9,FALSE)</f>
        <v>VERZY</v>
      </c>
      <c r="K166" t="str">
        <f>VLOOKUP($B166,Feuil2!$A:$U,10,FALSE)</f>
        <v>03.26.97.91.29</v>
      </c>
      <c r="L166" t="str">
        <f>VLOOKUP($B166,Feuil2!$A:$U,11,FALSE)</f>
        <v>http://sepia.ac-reims.fr/clg-verzy/-spip-/</v>
      </c>
      <c r="M166" t="str">
        <f>VLOOKUP($B166,Feuil2!$A:$U,12,FALSE)</f>
        <v>49.1465174</v>
      </c>
      <c r="N166" t="str">
        <f>VLOOKUP($B166,Feuil2!$A:$U,13,FALSE)</f>
        <v>4.1665127</v>
      </c>
      <c r="O166" t="str">
        <f>VLOOKUP($B166,Feuil2!$A:$U,14,FALSE)</f>
        <v>ce.0510060N@ac-reims.fr</v>
      </c>
      <c r="P166" t="str">
        <f>VLOOKUP($B166,Feuil2!$A:$U,15,FALSE)</f>
        <v>14 RUE IRENEE GASS</v>
      </c>
      <c r="Q166" t="str">
        <f>VLOOKUP($B166,Feuil2!$A:$U,16,FALSE)</f>
        <v>51380</v>
      </c>
      <c r="R166" t="str">
        <f>VLOOKUP($B166,Feuil2!$A:$U,17,FALSE)</f>
        <v>VERZY</v>
      </c>
      <c r="S166" s="7" t="str">
        <f>VLOOKUP($B166,Feuil2!$A:$U,18,FALSE)</f>
        <v>,bounceOnAdd: true, bounceOnAddOptions: {duration: 500, height: 100},bounceOnAddCallback: function() {console.log(*done*)}});</v>
      </c>
    </row>
    <row r="167" spans="1:19" x14ac:dyDescent="0.25">
      <c r="A167" t="e">
        <v>#N/A</v>
      </c>
      <c r="B167" t="s">
        <v>317</v>
      </c>
      <c r="C167" t="str">
        <f>VLOOKUP($B167,Feuil2!$A:$U,2,FALSE)</f>
        <v>051</v>
      </c>
      <c r="D167" t="str">
        <f>VLOOKUP($B167,Feuil2!$A:$U,3,FALSE)</f>
        <v>REIMS</v>
      </c>
      <c r="E167" t="str">
        <f>VLOOKUP($B167,Feuil2!$A:$U,4,FALSE)</f>
        <v>51454</v>
      </c>
      <c r="F167" t="str">
        <f>VLOOKUP($B167,Feuil2!$A:$U,5,FALSE)</f>
        <v>CLG</v>
      </c>
      <c r="G167" t="str">
        <f>VLOOKUP($B167,Feuil2!$A:$U,6,FALSE)</f>
        <v>UNIVERSITE</v>
      </c>
      <c r="H167" t="str">
        <f>VLOOKUP($B167,Feuil2!$A:$U,7,FALSE)</f>
        <v>CLG UNIVERSITE</v>
      </c>
      <c r="I167" t="str">
        <f>VLOOKUP($B167,Feuil2!$A:$U,8,FALSE)</f>
        <v>REIMS</v>
      </c>
      <c r="J167" t="str">
        <f>VLOOKUP($B167,Feuil2!$A:$U,9,FALSE)</f>
        <v>REIMS</v>
      </c>
      <c r="K167" t="str">
        <f>VLOOKUP($B167,Feuil2!$A:$U,10,FALSE)</f>
        <v>03.26.40.27.89</v>
      </c>
      <c r="L167" t="str">
        <f>VLOOKUP($B167,Feuil2!$A:$U,11,FALSE)</f>
        <v>http://xxi.ac-reims.fr/clg-université/</v>
      </c>
      <c r="M167" t="str">
        <f>VLOOKUP($B167,Feuil2!$A:$U,12,FALSE)</f>
        <v>49.2516579</v>
      </c>
      <c r="N167" t="str">
        <f>VLOOKUP($B167,Feuil2!$A:$U,13,FALSE)</f>
        <v>4.0358863</v>
      </c>
      <c r="O167" t="str">
        <f>VLOOKUP($B167,Feuil2!$A:$U,14,FALSE)</f>
        <v>ce.0511084B@ac-reims.fr</v>
      </c>
      <c r="P167" t="str">
        <f>VLOOKUP($B167,Feuil2!$A:$U,15,FALSE)</f>
        <v>20 RUE DE L UNIVERSITE</v>
      </c>
      <c r="Q167" t="str">
        <f>VLOOKUP($B167,Feuil2!$A:$U,16,FALSE)</f>
        <v>51100</v>
      </c>
      <c r="R167" t="str">
        <f>VLOOKUP($B167,Feuil2!$A:$U,17,FALSE)</f>
        <v>REIMS</v>
      </c>
      <c r="S167" s="7" t="str">
        <f>VLOOKUP($B167,Feuil2!$A:$U,18,FALSE)</f>
        <v>,bounceOnAdd: true, bounceOnAddOptions: {duration: 500, height: 100},bounceOnAddCallback: function() {console.log(*done*)}});</v>
      </c>
    </row>
    <row r="168" spans="1:19" x14ac:dyDescent="0.25">
      <c r="A168" t="e">
        <v>#N/A</v>
      </c>
      <c r="B168" t="s">
        <v>318</v>
      </c>
      <c r="C168" t="str">
        <f>VLOOKUP($B168,Feuil2!$A:$U,2,FALSE)</f>
        <v>051</v>
      </c>
      <c r="D168" t="str">
        <f>VLOOKUP($B168,Feuil2!$A:$U,3,FALSE)</f>
        <v>REIMS</v>
      </c>
      <c r="E168" t="str">
        <f>VLOOKUP($B168,Feuil2!$A:$U,4,FALSE)</f>
        <v>51454</v>
      </c>
      <c r="F168" t="str">
        <f>VLOOKUP($B168,Feuil2!$A:$U,5,FALSE)</f>
        <v>CLG</v>
      </c>
      <c r="G168" t="str">
        <f>VLOOKUP($B168,Feuil2!$A:$U,6,FALSE)</f>
        <v>ROBERT SCHUMAN</v>
      </c>
      <c r="H168" t="str">
        <f>VLOOKUP($B168,Feuil2!$A:$U,7,FALSE)</f>
        <v>CLG ROBERT SCHUMAN</v>
      </c>
      <c r="I168" t="str">
        <f>VLOOKUP($B168,Feuil2!$A:$U,8,FALSE)</f>
        <v>REIMS</v>
      </c>
      <c r="J168" t="str">
        <f>VLOOKUP($B168,Feuil2!$A:$U,9,FALSE)</f>
        <v>REIMS</v>
      </c>
      <c r="K168" t="str">
        <f>VLOOKUP($B168,Feuil2!$A:$U,10,FALSE)</f>
        <v>03.26.07.03.58</v>
      </c>
      <c r="L168">
        <f>VLOOKUP($B168,Feuil2!$A:$U,11,FALSE)</f>
        <v>0</v>
      </c>
      <c r="M168" t="str">
        <f>VLOOKUP($B168,Feuil2!$A:$U,12,FALSE)</f>
        <v>49.2530345</v>
      </c>
      <c r="N168" t="str">
        <f>VLOOKUP($B168,Feuil2!$A:$U,13,FALSE)</f>
        <v>4.0588493</v>
      </c>
      <c r="O168" t="str">
        <f>VLOOKUP($B168,Feuil2!$A:$U,14,FALSE)</f>
        <v>ce.0511085C@ac-reims.fr</v>
      </c>
      <c r="P168" t="str">
        <f>VLOOKUP($B168,Feuil2!$A:$U,15,FALSE)</f>
        <v>1 RUE BERTRAND DE MUN</v>
      </c>
      <c r="Q168" t="str">
        <f>VLOOKUP($B168,Feuil2!$A:$U,16,FALSE)</f>
        <v>51100</v>
      </c>
      <c r="R168" t="str">
        <f>VLOOKUP($B168,Feuil2!$A:$U,17,FALSE)</f>
        <v>REIMS</v>
      </c>
      <c r="S168" s="7" t="str">
        <f>VLOOKUP($B168,Feuil2!$A:$U,18,FALSE)</f>
        <v>,bounceOnAdd: true, bounceOnAddOptions: {duration: 500, height: 100},bounceOnAddCallback: function() {console.log(*done*)}});</v>
      </c>
    </row>
    <row r="169" spans="1:19" x14ac:dyDescent="0.25">
      <c r="A169" t="e">
        <v>#N/A</v>
      </c>
      <c r="B169" t="s">
        <v>319</v>
      </c>
      <c r="C169" t="str">
        <f>VLOOKUP($B169,Feuil2!$A:$U,2,FALSE)</f>
        <v>051</v>
      </c>
      <c r="D169" t="str">
        <f>VLOOKUP($B169,Feuil2!$A:$U,3,FALSE)</f>
        <v>REIMS</v>
      </c>
      <c r="E169" t="str">
        <f>VLOOKUP($B169,Feuil2!$A:$U,4,FALSE)</f>
        <v>51454</v>
      </c>
      <c r="F169" t="str">
        <f>VLOOKUP($B169,Feuil2!$A:$U,5,FALSE)</f>
        <v>CLG</v>
      </c>
      <c r="G169" t="str">
        <f>VLOOKUP($B169,Feuil2!$A:$U,6,FALSE)</f>
        <v>PAUL FORT</v>
      </c>
      <c r="H169" t="str">
        <f>VLOOKUP($B169,Feuil2!$A:$U,7,FALSE)</f>
        <v>CLG PAUL FORT</v>
      </c>
      <c r="I169" t="str">
        <f>VLOOKUP($B169,Feuil2!$A:$U,8,FALSE)</f>
        <v>REIMS</v>
      </c>
      <c r="J169" t="str">
        <f>VLOOKUP($B169,Feuil2!$A:$U,9,FALSE)</f>
        <v>REIMS</v>
      </c>
      <c r="K169" t="str">
        <f>VLOOKUP($B169,Feuil2!$A:$U,10,FALSE)</f>
        <v>03.26.06.60.14</v>
      </c>
      <c r="L169" t="str">
        <f>VLOOKUP($B169,Feuil2!$A:$U,11,FALSE)</f>
        <v>http://sepia.ac-reims.fr/clg-paul-fort/-spip-/</v>
      </c>
      <c r="M169" t="str">
        <f>VLOOKUP($B169,Feuil2!$A:$U,12,FALSE)</f>
        <v>49.2270166</v>
      </c>
      <c r="N169" t="str">
        <f>VLOOKUP($B169,Feuil2!$A:$U,13,FALSE)</f>
        <v>4.0425215</v>
      </c>
      <c r="O169" t="str">
        <f>VLOOKUP($B169,Feuil2!$A:$U,14,FALSE)</f>
        <v>ce.0511108C@ac-reims.fr</v>
      </c>
      <c r="P169" t="str">
        <f>VLOOKUP($B169,Feuil2!$A:$U,15,FALSE)</f>
        <v>141 RUE DE LOUVOIS</v>
      </c>
      <c r="Q169" t="str">
        <f>VLOOKUP($B169,Feuil2!$A:$U,16,FALSE)</f>
        <v>51100</v>
      </c>
      <c r="R169" t="str">
        <f>VLOOKUP($B169,Feuil2!$A:$U,17,FALSE)</f>
        <v>REIMS</v>
      </c>
      <c r="S169" s="7" t="str">
        <f>VLOOKUP($B169,Feuil2!$A:$U,18,FALSE)</f>
        <v>,bounceOnAdd: true, bounceOnAddOptions: {duration: 500, height: 100},bounceOnAddCallback: function() {console.log(*done*)}});</v>
      </c>
    </row>
    <row r="170" spans="1:19" x14ac:dyDescent="0.25">
      <c r="A170" t="e">
        <v>#N/A</v>
      </c>
      <c r="B170" t="s">
        <v>320</v>
      </c>
      <c r="C170" t="str">
        <f>VLOOKUP($B170,Feuil2!$A:$U,2,FALSE)</f>
        <v>051</v>
      </c>
      <c r="D170" t="str">
        <f>VLOOKUP($B170,Feuil2!$A:$U,3,FALSE)</f>
        <v>REIMS</v>
      </c>
      <c r="E170" t="str">
        <f>VLOOKUP($B170,Feuil2!$A:$U,4,FALSE)</f>
        <v>51454</v>
      </c>
      <c r="F170" t="str">
        <f>VLOOKUP($B170,Feuil2!$A:$U,5,FALSE)</f>
        <v>CLG</v>
      </c>
      <c r="G170" t="str">
        <f>VLOOKUP($B170,Feuil2!$A:$U,6,FALSE)</f>
        <v>SAINT-REMI</v>
      </c>
      <c r="H170" t="str">
        <f>VLOOKUP($B170,Feuil2!$A:$U,7,FALSE)</f>
        <v>CLG SAINT-REMI</v>
      </c>
      <c r="I170" t="str">
        <f>VLOOKUP($B170,Feuil2!$A:$U,8,FALSE)</f>
        <v>REIMS</v>
      </c>
      <c r="J170" t="str">
        <f>VLOOKUP($B170,Feuil2!$A:$U,9,FALSE)</f>
        <v>REIMS</v>
      </c>
      <c r="K170" t="str">
        <f>VLOOKUP($B170,Feuil2!$A:$U,10,FALSE)</f>
        <v>03.26.85.50.93</v>
      </c>
      <c r="L170">
        <f>VLOOKUP($B170,Feuil2!$A:$U,11,FALSE)</f>
        <v>0</v>
      </c>
      <c r="M170" t="str">
        <f>VLOOKUP($B170,Feuil2!$A:$U,12,FALSE)</f>
        <v>49.2434288</v>
      </c>
      <c r="N170" t="str">
        <f>VLOOKUP($B170,Feuil2!$A:$U,13,FALSE)</f>
        <v>4.0359823</v>
      </c>
      <c r="O170" t="str">
        <f>VLOOKUP($B170,Feuil2!$A:$U,14,FALSE)</f>
        <v>ce.0511179E@ac-reims.fr</v>
      </c>
      <c r="P170" t="str">
        <f>VLOOKUP($B170,Feuil2!$A:$U,15,FALSE)</f>
        <v>2 RUE NICOLAS ROLAND</v>
      </c>
      <c r="Q170" t="str">
        <f>VLOOKUP($B170,Feuil2!$A:$U,16,FALSE)</f>
        <v>51100</v>
      </c>
      <c r="R170" t="str">
        <f>VLOOKUP($B170,Feuil2!$A:$U,17,FALSE)</f>
        <v>REIMS</v>
      </c>
      <c r="S170" s="7" t="str">
        <f>VLOOKUP($B170,Feuil2!$A:$U,18,FALSE)</f>
        <v>,bounceOnAdd: true, bounceOnAddOptions: {duration: 500, height: 100},bounceOnAddCallback: function() {console.log(*done*)}});</v>
      </c>
    </row>
    <row r="171" spans="1:19" x14ac:dyDescent="0.25">
      <c r="A171" t="e">
        <v>#N/A</v>
      </c>
      <c r="B171" t="s">
        <v>350</v>
      </c>
      <c r="C171" t="str">
        <f>VLOOKUP($B171,Feuil2!$A:$U,2,FALSE)</f>
        <v>051</v>
      </c>
      <c r="D171" t="str">
        <f>VLOOKUP($B171,Feuil2!$A:$U,3,FALSE)</f>
        <v>TINQUEUX</v>
      </c>
      <c r="E171" t="str">
        <f>VLOOKUP($B171,Feuil2!$A:$U,4,FALSE)</f>
        <v>51573</v>
      </c>
      <c r="F171" t="str">
        <f>VLOOKUP($B171,Feuil2!$A:$U,5,FALSE)</f>
        <v>CLG</v>
      </c>
      <c r="G171" t="str">
        <f>VLOOKUP($B171,Feuil2!$A:$U,6,FALSE)</f>
        <v>PAULETTE BILLA</v>
      </c>
      <c r="H171" t="str">
        <f>VLOOKUP($B171,Feuil2!$A:$U,7,FALSE)</f>
        <v>CLG PAULETTE BILLA</v>
      </c>
      <c r="I171" t="str">
        <f>VLOOKUP($B171,Feuil2!$A:$U,8,FALSE)</f>
        <v>REIMS</v>
      </c>
      <c r="J171" t="str">
        <f>VLOOKUP($B171,Feuil2!$A:$U,9,FALSE)</f>
        <v>REIMS</v>
      </c>
      <c r="K171" t="str">
        <f>VLOOKUP($B171,Feuil2!$A:$U,10,FALSE)</f>
        <v>03.26.08.34.36</v>
      </c>
      <c r="L171" t="str">
        <f>VLOOKUP($B171,Feuil2!$A:$U,11,FALSE)</f>
        <v>http://sepia.ac-reims.fr/clg-tinqueux/-spip-/</v>
      </c>
      <c r="M171" t="str">
        <f>VLOOKUP($B171,Feuil2!$A:$U,12,FALSE)</f>
        <v>49.2485825</v>
      </c>
      <c r="N171" t="str">
        <f>VLOOKUP($B171,Feuil2!$A:$U,13,FALSE)</f>
        <v>3.9889405</v>
      </c>
      <c r="O171" t="str">
        <f>VLOOKUP($B171,Feuil2!$A:$U,14,FALSE)</f>
        <v>ce.0511187N@ac-reims.fr</v>
      </c>
      <c r="P171" t="str">
        <f>VLOOKUP($B171,Feuil2!$A:$U,15,FALSE)</f>
        <v>RUE KLEBER</v>
      </c>
      <c r="Q171" t="str">
        <f>VLOOKUP($B171,Feuil2!$A:$U,16,FALSE)</f>
        <v>51434</v>
      </c>
      <c r="R171" t="str">
        <f>VLOOKUP($B171,Feuil2!$A:$U,17,FALSE)</f>
        <v>TINQUEUX CEDEX</v>
      </c>
      <c r="S171" s="7" t="str">
        <f>VLOOKUP($B171,Feuil2!$A:$U,18,FALSE)</f>
        <v>,bounceOnAdd: true, bounceOnAddOptions: {duration: 500, height: 100},bounceOnAddCallback: function() {console.log(*done*)}});</v>
      </c>
    </row>
    <row r="172" spans="1:19" x14ac:dyDescent="0.25">
      <c r="A172" t="e">
        <v>#N/A</v>
      </c>
      <c r="B172" t="s">
        <v>285</v>
      </c>
      <c r="C172" t="str">
        <f>VLOOKUP($B172,Feuil2!$A:$U,2,FALSE)</f>
        <v>051</v>
      </c>
      <c r="D172" t="str">
        <f>VLOOKUP($B172,Feuil2!$A:$U,3,FALSE)</f>
        <v>FISMES</v>
      </c>
      <c r="E172" t="str">
        <f>VLOOKUP($B172,Feuil2!$A:$U,4,FALSE)</f>
        <v>51250</v>
      </c>
      <c r="F172" t="str">
        <f>VLOOKUP($B172,Feuil2!$A:$U,5,FALSE)</f>
        <v>CLG</v>
      </c>
      <c r="G172" t="str">
        <f>VLOOKUP($B172,Feuil2!$A:$U,6,FALSE)</f>
        <v>THIBAUD DE CHAMPAGNE</v>
      </c>
      <c r="H172" t="str">
        <f>VLOOKUP($B172,Feuil2!$A:$U,7,FALSE)</f>
        <v>CLG THIBAUD DE CHAMPAGNE</v>
      </c>
      <c r="I172" t="str">
        <f>VLOOKUP($B172,Feuil2!$A:$U,8,FALSE)</f>
        <v>REIMS</v>
      </c>
      <c r="J172" t="str">
        <f>VLOOKUP($B172,Feuil2!$A:$U,9,FALSE)</f>
        <v>FISMES</v>
      </c>
      <c r="K172" t="str">
        <f>VLOOKUP($B172,Feuil2!$A:$U,10,FALSE)</f>
        <v>03.26.48.16.52</v>
      </c>
      <c r="L172" t="str">
        <f>VLOOKUP($B172,Feuil2!$A:$U,11,FALSE)</f>
        <v>http://sepia.ac-reims.fr/clg-de-champagne/-spip-/</v>
      </c>
      <c r="M172" t="str">
        <f>VLOOKUP($B172,Feuil2!$A:$U,12,FALSE)</f>
        <v>49.3042634</v>
      </c>
      <c r="N172" t="str">
        <f>VLOOKUP($B172,Feuil2!$A:$U,13,FALSE)</f>
        <v>3.6959709</v>
      </c>
      <c r="O172" t="str">
        <f>VLOOKUP($B172,Feuil2!$A:$U,14,FALSE)</f>
        <v>ce.0511188P@ac-reims.fr</v>
      </c>
      <c r="P172" t="str">
        <f>VLOOKUP($B172,Feuil2!$A:$U,15,FALSE)</f>
        <v>16 AVENUE DU BOIS DES AMOURETTES</v>
      </c>
      <c r="Q172" t="str">
        <f>VLOOKUP($B172,Feuil2!$A:$U,16,FALSE)</f>
        <v>51170</v>
      </c>
      <c r="R172" t="str">
        <f>VLOOKUP($B172,Feuil2!$A:$U,17,FALSE)</f>
        <v>FISMES</v>
      </c>
      <c r="S172" s="7" t="str">
        <f>VLOOKUP($B172,Feuil2!$A:$U,18,FALSE)</f>
        <v>,bounceOnAdd: true, bounceOnAddOptions: {duration: 500, height: 100},bounceOnAddCallback: function() {console.log(*done*)}});</v>
      </c>
    </row>
    <row r="173" spans="1:19" x14ac:dyDescent="0.25">
      <c r="A173" t="e">
        <v>#N/A</v>
      </c>
      <c r="B173" t="s">
        <v>274</v>
      </c>
      <c r="C173" t="str">
        <f>VLOOKUP($B173,Feuil2!$A:$U,2,FALSE)</f>
        <v>051</v>
      </c>
      <c r="D173" t="str">
        <f>VLOOKUP($B173,Feuil2!$A:$U,3,FALSE)</f>
        <v>EPERNAY</v>
      </c>
      <c r="E173" t="str">
        <f>VLOOKUP($B173,Feuil2!$A:$U,4,FALSE)</f>
        <v>51230</v>
      </c>
      <c r="F173" t="str">
        <f>VLOOKUP($B173,Feuil2!$A:$U,5,FALSE)</f>
        <v>CLG</v>
      </c>
      <c r="G173" t="str">
        <f>VLOOKUP($B173,Feuil2!$A:$U,6,FALSE)</f>
        <v>COTE LEGRIS</v>
      </c>
      <c r="H173" t="str">
        <f>VLOOKUP($B173,Feuil2!$A:$U,7,FALSE)</f>
        <v>CLG COTE LEGRIS</v>
      </c>
      <c r="I173" t="str">
        <f>VLOOKUP($B173,Feuil2!$A:$U,8,FALSE)</f>
        <v>EPERNAY</v>
      </c>
      <c r="J173" t="str">
        <f>VLOOKUP($B173,Feuil2!$A:$U,9,FALSE)</f>
        <v>EPERNAY</v>
      </c>
      <c r="K173" t="str">
        <f>VLOOKUP($B173,Feuil2!$A:$U,10,FALSE)</f>
        <v>03.26.51.16.24</v>
      </c>
      <c r="L173" t="str">
        <f>VLOOKUP($B173,Feuil2!$A:$U,11,FALSE)</f>
        <v>www.clg-cote-legris.ac-reims.fr</v>
      </c>
      <c r="M173" t="str">
        <f>VLOOKUP($B173,Feuil2!$A:$U,12,FALSE)</f>
        <v>49.0541088</v>
      </c>
      <c r="N173" t="str">
        <f>VLOOKUP($B173,Feuil2!$A:$U,13,FALSE)</f>
        <v>3.9498929</v>
      </c>
      <c r="O173" t="str">
        <f>VLOOKUP($B173,Feuil2!$A:$U,14,FALSE)</f>
        <v>ce.0511189R@ac-reims.fr</v>
      </c>
      <c r="P173" t="str">
        <f>VLOOKUP($B173,Feuil2!$A:$U,15,FALSE)</f>
        <v>9 AVENUE DE MARDEUIL</v>
      </c>
      <c r="Q173" t="str">
        <f>VLOOKUP($B173,Feuil2!$A:$U,16,FALSE)</f>
        <v>51331</v>
      </c>
      <c r="R173" t="str">
        <f>VLOOKUP($B173,Feuil2!$A:$U,17,FALSE)</f>
        <v>EPERNAY CEDEX</v>
      </c>
      <c r="S173" s="7" t="str">
        <f>VLOOKUP($B173,Feuil2!$A:$U,18,FALSE)</f>
        <v>,bounceOnAdd: true, bounceOnAddOptions: {duration: 500, height: 100},bounceOnAddCallback: function() {console.log(*done*)}});</v>
      </c>
    </row>
    <row r="174" spans="1:19" x14ac:dyDescent="0.25">
      <c r="A174" t="e">
        <v>#N/A</v>
      </c>
      <c r="B174" t="s">
        <v>321</v>
      </c>
      <c r="C174" t="str">
        <f>VLOOKUP($B174,Feuil2!$A:$U,2,FALSE)</f>
        <v>051</v>
      </c>
      <c r="D174" t="str">
        <f>VLOOKUP($B174,Feuil2!$A:$U,3,FALSE)</f>
        <v>REIMS</v>
      </c>
      <c r="E174" t="str">
        <f>VLOOKUP($B174,Feuil2!$A:$U,4,FALSE)</f>
        <v>51454</v>
      </c>
      <c r="F174" t="str">
        <f>VLOOKUP($B174,Feuil2!$A:$U,5,FALSE)</f>
        <v>CLG</v>
      </c>
      <c r="G174" t="str">
        <f>VLOOKUP($B174,Feuil2!$A:$U,6,FALSE)</f>
        <v>TROIS FONTAINES</v>
      </c>
      <c r="H174" t="str">
        <f>VLOOKUP($B174,Feuil2!$A:$U,7,FALSE)</f>
        <v>CLG TROIS FONTAINES</v>
      </c>
      <c r="I174" t="str">
        <f>VLOOKUP($B174,Feuil2!$A:$U,8,FALSE)</f>
        <v>REIMS</v>
      </c>
      <c r="J174" t="str">
        <f>VLOOKUP($B174,Feuil2!$A:$U,9,FALSE)</f>
        <v>REIMS</v>
      </c>
      <c r="K174" t="str">
        <f>VLOOKUP($B174,Feuil2!$A:$U,10,FALSE)</f>
        <v>03.26.09.01.50</v>
      </c>
      <c r="L174">
        <f>VLOOKUP($B174,Feuil2!$A:$U,11,FALSE)</f>
        <v>0</v>
      </c>
      <c r="M174" t="str">
        <f>VLOOKUP($B174,Feuil2!$A:$U,12,FALSE)</f>
        <v>49.276538</v>
      </c>
      <c r="N174" t="str">
        <f>VLOOKUP($B174,Feuil2!$A:$U,13,FALSE)</f>
        <v>4.0100084</v>
      </c>
      <c r="O174" t="str">
        <f>VLOOKUP($B174,Feuil2!$A:$U,14,FALSE)</f>
        <v>ce.0511214T@ac-reims.fr</v>
      </c>
      <c r="P174" t="str">
        <f>VLOOKUP($B174,Feuil2!$A:$U,15,FALSE)</f>
        <v>247 RUE PAUL VAILLANT COUTURIER</v>
      </c>
      <c r="Q174" t="str">
        <f>VLOOKUP($B174,Feuil2!$A:$U,16,FALSE)</f>
        <v>51100</v>
      </c>
      <c r="R174" t="str">
        <f>VLOOKUP($B174,Feuil2!$A:$U,17,FALSE)</f>
        <v>REIMS</v>
      </c>
      <c r="S174" s="7" t="str">
        <f>VLOOKUP($B174,Feuil2!$A:$U,18,FALSE)</f>
        <v>,bounceOnAdd: true, bounceOnAddOptions: {duration: 500, height: 100},bounceOnAddCallback: function() {console.log(*done*)}});</v>
      </c>
    </row>
    <row r="175" spans="1:19" x14ac:dyDescent="0.25">
      <c r="A175" t="e">
        <v>#N/A</v>
      </c>
      <c r="B175" t="s">
        <v>338</v>
      </c>
      <c r="C175" t="str">
        <f>VLOOKUP($B175,Feuil2!$A:$U,2,FALSE)</f>
        <v>051</v>
      </c>
      <c r="D175" t="str">
        <f>VLOOKUP($B175,Feuil2!$A:$U,3,FALSE)</f>
        <v>SAINT-MEMMIE</v>
      </c>
      <c r="E175" t="str">
        <f>VLOOKUP($B175,Feuil2!$A:$U,4,FALSE)</f>
        <v>51506</v>
      </c>
      <c r="F175" t="str">
        <f>VLOOKUP($B175,Feuil2!$A:$U,5,FALSE)</f>
        <v>CLG</v>
      </c>
      <c r="G175" t="str">
        <f>VLOOKUP($B175,Feuil2!$A:$U,6,FALSE)</f>
        <v>JEAN MOULIN</v>
      </c>
      <c r="H175" t="str">
        <f>VLOOKUP($B175,Feuil2!$A:$U,7,FALSE)</f>
        <v>CLG JEAN MOULIN</v>
      </c>
      <c r="I175" t="str">
        <f>VLOOKUP($B175,Feuil2!$A:$U,8,FALSE)</f>
        <v>CHALONS</v>
      </c>
      <c r="J175" t="str">
        <f>VLOOKUP($B175,Feuil2!$A:$U,9,FALSE)</f>
        <v>CHALONS CHAMPAG</v>
      </c>
      <c r="K175" t="str">
        <f>VLOOKUP($B175,Feuil2!$A:$U,10,FALSE)</f>
        <v>03.26.68.34.96</v>
      </c>
      <c r="L175" t="str">
        <f>VLOOKUP($B175,Feuil2!$A:$U,11,FALSE)</f>
        <v>https://sepia.ac-reims.fr/clg-st-memmie/-spip-/</v>
      </c>
      <c r="M175" t="str">
        <f>VLOOKUP($B175,Feuil2!$A:$U,12,FALSE)</f>
        <v>48.9463674</v>
      </c>
      <c r="N175" t="str">
        <f>VLOOKUP($B175,Feuil2!$A:$U,13,FALSE)</f>
        <v>4.387916</v>
      </c>
      <c r="O175" t="str">
        <f>VLOOKUP($B175,Feuil2!$A:$U,14,FALSE)</f>
        <v>ce.0511216V@ac-reims.fr</v>
      </c>
      <c r="P175" t="str">
        <f>VLOOKUP($B175,Feuil2!$A:$U,15,FALSE)</f>
        <v>122 AVENUE JACQUES SIMON</v>
      </c>
      <c r="Q175" t="str">
        <f>VLOOKUP($B175,Feuil2!$A:$U,16,FALSE)</f>
        <v>51470</v>
      </c>
      <c r="R175" t="str">
        <f>VLOOKUP($B175,Feuil2!$A:$U,17,FALSE)</f>
        <v>ST MEMMIE</v>
      </c>
      <c r="S175" s="7" t="str">
        <f>VLOOKUP($B175,Feuil2!$A:$U,18,FALSE)</f>
        <v>,bounceOnAdd: true, bounceOnAddOptions: {duration: 500, height: 100},bounceOnAddCallback: function() {console.log(*done*)}});</v>
      </c>
    </row>
    <row r="176" spans="1:19" x14ac:dyDescent="0.25">
      <c r="A176" t="e">
        <v>#N/A</v>
      </c>
      <c r="B176" t="s">
        <v>322</v>
      </c>
      <c r="C176" t="str">
        <f>VLOOKUP($B176,Feuil2!$A:$U,2,FALSE)</f>
        <v>051</v>
      </c>
      <c r="D176" t="str">
        <f>VLOOKUP($B176,Feuil2!$A:$U,3,FALSE)</f>
        <v>REIMS</v>
      </c>
      <c r="E176" t="str">
        <f>VLOOKUP($B176,Feuil2!$A:$U,4,FALSE)</f>
        <v>51454</v>
      </c>
      <c r="F176" t="str">
        <f>VLOOKUP($B176,Feuil2!$A:$U,5,FALSE)</f>
        <v>CLG</v>
      </c>
      <c r="G176" t="str">
        <f>VLOOKUP($B176,Feuil2!$A:$U,6,FALSE)</f>
        <v>JOLIOT-CURIE</v>
      </c>
      <c r="H176" t="str">
        <f>VLOOKUP($B176,Feuil2!$A:$U,7,FALSE)</f>
        <v>CLG JOLIOT-CURIE</v>
      </c>
      <c r="I176" t="str">
        <f>VLOOKUP($B176,Feuil2!$A:$U,8,FALSE)</f>
        <v>REIMS</v>
      </c>
      <c r="J176" t="str">
        <f>VLOOKUP($B176,Feuil2!$A:$U,9,FALSE)</f>
        <v>REIMS</v>
      </c>
      <c r="K176" t="str">
        <f>VLOOKUP($B176,Feuil2!$A:$U,10,FALSE)</f>
        <v>03.26.06.00.33</v>
      </c>
      <c r="L176" t="str">
        <f>VLOOKUP($B176,Feuil2!$A:$U,11,FALSE)</f>
        <v>http://etab.ac-reims.fr/clg-joliot-curie-reims/-joomla-/</v>
      </c>
      <c r="M176" t="str">
        <f>VLOOKUP($B176,Feuil2!$A:$U,12,FALSE)</f>
        <v>49.2318944</v>
      </c>
      <c r="N176" t="str">
        <f>VLOOKUP($B176,Feuil2!$A:$U,13,FALSE)</f>
        <v>4.0059719</v>
      </c>
      <c r="O176" t="str">
        <f>VLOOKUP($B176,Feuil2!$A:$U,14,FALSE)</f>
        <v>ce.0511251H@ac-reims.fr</v>
      </c>
      <c r="P176" t="str">
        <f>VLOOKUP($B176,Feuil2!$A:$U,15,FALSE)</f>
        <v>2 RUE JOLIOT CURIE</v>
      </c>
      <c r="Q176" t="str">
        <f>VLOOKUP($B176,Feuil2!$A:$U,16,FALSE)</f>
        <v>51096</v>
      </c>
      <c r="R176" t="str">
        <f>VLOOKUP($B176,Feuil2!$A:$U,17,FALSE)</f>
        <v>REIMS CEDEX</v>
      </c>
      <c r="S176" s="7" t="str">
        <f>VLOOKUP($B176,Feuil2!$A:$U,18,FALSE)</f>
        <v>,bounceOnAdd: true, bounceOnAddOptions: {duration: 500, height: 100},bounceOnAddCallback: function() {console.log(*done*)}});</v>
      </c>
    </row>
    <row r="177" spans="1:19" x14ac:dyDescent="0.25">
      <c r="A177" t="e">
        <v>#N/A</v>
      </c>
      <c r="B177" t="s">
        <v>355</v>
      </c>
      <c r="C177" t="str">
        <f>VLOOKUP($B177,Feuil2!$A:$U,2,FALSE)</f>
        <v>051</v>
      </c>
      <c r="D177" t="str">
        <f>VLOOKUP($B177,Feuil2!$A:$U,3,FALSE)</f>
        <v>VITRY-LE-FRANCOIS</v>
      </c>
      <c r="E177" t="str">
        <f>VLOOKUP($B177,Feuil2!$A:$U,4,FALSE)</f>
        <v>51649</v>
      </c>
      <c r="F177" t="str">
        <f>VLOOKUP($B177,Feuil2!$A:$U,5,FALSE)</f>
        <v>CLG</v>
      </c>
      <c r="G177" t="str">
        <f>VLOOKUP($B177,Feuil2!$A:$U,6,FALSE)</f>
        <v>LES INDES</v>
      </c>
      <c r="H177" t="str">
        <f>VLOOKUP($B177,Feuil2!$A:$U,7,FALSE)</f>
        <v>CLG LES INDES</v>
      </c>
      <c r="I177" t="str">
        <f>VLOOKUP($B177,Feuil2!$A:$U,8,FALSE)</f>
        <v>CHALONS</v>
      </c>
      <c r="J177" t="str">
        <f>VLOOKUP($B177,Feuil2!$A:$U,9,FALSE)</f>
        <v>VITRY LE F.</v>
      </c>
      <c r="K177" t="str">
        <f>VLOOKUP($B177,Feuil2!$A:$U,10,FALSE)</f>
        <v>03.26.74.61.48</v>
      </c>
      <c r="L177">
        <f>VLOOKUP($B177,Feuil2!$A:$U,11,FALSE)</f>
        <v>0</v>
      </c>
      <c r="M177" t="str">
        <f>VLOOKUP($B177,Feuil2!$A:$U,12,FALSE)</f>
        <v>48.7287757</v>
      </c>
      <c r="N177" t="str">
        <f>VLOOKUP($B177,Feuil2!$A:$U,13,FALSE)</f>
        <v>4.5805229</v>
      </c>
      <c r="O177" t="str">
        <f>VLOOKUP($B177,Feuil2!$A:$U,14,FALSE)</f>
        <v>ce.0511256N@ac-reims.fr</v>
      </c>
      <c r="P177" t="str">
        <f>VLOOKUP($B177,Feuil2!$A:$U,15,FALSE)</f>
        <v>1 ESPLANADE TAUBERBISCHOFSHEIM</v>
      </c>
      <c r="Q177" t="str">
        <f>VLOOKUP($B177,Feuil2!$A:$U,16,FALSE)</f>
        <v>51300</v>
      </c>
      <c r="R177" t="str">
        <f>VLOOKUP($B177,Feuil2!$A:$U,17,FALSE)</f>
        <v>VITRY LE FRANCOIS</v>
      </c>
      <c r="S177" s="7" t="str">
        <f>VLOOKUP($B177,Feuil2!$A:$U,18,FALSE)</f>
        <v>,bounceOnAdd: true, bounceOnAddOptions: {duration: 500, height: 100},bounceOnAddCallback: function() {console.log(*done*)}});</v>
      </c>
    </row>
    <row r="178" spans="1:19" x14ac:dyDescent="0.25">
      <c r="A178" t="e">
        <v>#N/A</v>
      </c>
      <c r="B178" t="s">
        <v>275</v>
      </c>
      <c r="C178" t="str">
        <f>VLOOKUP($B178,Feuil2!$A:$U,2,FALSE)</f>
        <v>051</v>
      </c>
      <c r="D178" t="str">
        <f>VLOOKUP($B178,Feuil2!$A:$U,3,FALSE)</f>
        <v>EPERNAY</v>
      </c>
      <c r="E178" t="str">
        <f>VLOOKUP($B178,Feuil2!$A:$U,4,FALSE)</f>
        <v>51230</v>
      </c>
      <c r="F178" t="str">
        <f>VLOOKUP($B178,Feuil2!$A:$U,5,FALSE)</f>
        <v>CLG</v>
      </c>
      <c r="G178" t="str">
        <f>VLOOKUP($B178,Feuil2!$A:$U,6,FALSE)</f>
        <v>TERRES ROUGES</v>
      </c>
      <c r="H178" t="str">
        <f>VLOOKUP($B178,Feuil2!$A:$U,7,FALSE)</f>
        <v>CLG TERRES ROUGES</v>
      </c>
      <c r="I178" t="str">
        <f>VLOOKUP($B178,Feuil2!$A:$U,8,FALSE)</f>
        <v>EPERNAY</v>
      </c>
      <c r="J178" t="str">
        <f>VLOOKUP($B178,Feuil2!$A:$U,9,FALSE)</f>
        <v>EPERNAY</v>
      </c>
      <c r="K178" t="str">
        <f>VLOOKUP($B178,Feuil2!$A:$U,10,FALSE)</f>
        <v>03.26.54.20.40</v>
      </c>
      <c r="L178" t="str">
        <f>VLOOKUP($B178,Feuil2!$A:$U,11,FALSE)</f>
        <v>http://sepia.ac-reims.fr/clg.terres.rouges/-wp-/</v>
      </c>
      <c r="M178" t="str">
        <f>VLOOKUP($B178,Feuil2!$A:$U,12,FALSE)</f>
        <v>49.0264894</v>
      </c>
      <c r="N178" t="str">
        <f>VLOOKUP($B178,Feuil2!$A:$U,13,FALSE)</f>
        <v>3.95876</v>
      </c>
      <c r="O178" t="str">
        <f>VLOOKUP($B178,Feuil2!$A:$U,14,FALSE)</f>
        <v>ce.0511327R@ac-reims.fr</v>
      </c>
      <c r="P178" t="str">
        <f>VLOOKUP($B178,Feuil2!$A:$U,15,FALSE)</f>
        <v>AVENUE DU GENERAL MARGUERITTE</v>
      </c>
      <c r="Q178" t="str">
        <f>VLOOKUP($B178,Feuil2!$A:$U,16,FALSE)</f>
        <v>51200</v>
      </c>
      <c r="R178" t="str">
        <f>VLOOKUP($B178,Feuil2!$A:$U,17,FALSE)</f>
        <v>EPERNAY</v>
      </c>
      <c r="S178" s="7" t="str">
        <f>VLOOKUP($B178,Feuil2!$A:$U,18,FALSE)</f>
        <v>,bounceOnAdd: true, bounceOnAddOptions: {duration: 500, height: 100},bounceOnAddCallback: function() {console.log(*done*)}});</v>
      </c>
    </row>
    <row r="179" spans="1:19" x14ac:dyDescent="0.25">
      <c r="A179" t="e">
        <v>#N/A</v>
      </c>
      <c r="B179" t="s">
        <v>244</v>
      </c>
      <c r="C179" t="str">
        <f>VLOOKUP($B179,Feuil2!$A:$U,2,FALSE)</f>
        <v>051</v>
      </c>
      <c r="D179" t="str">
        <f>VLOOKUP($B179,Feuil2!$A:$U,3,FALSE)</f>
        <v>AY-CHAMPAGNE</v>
      </c>
      <c r="E179" t="str">
        <f>VLOOKUP($B179,Feuil2!$A:$U,4,FALSE)</f>
        <v>51030</v>
      </c>
      <c r="F179" t="str">
        <f>VLOOKUP($B179,Feuil2!$A:$U,5,FALSE)</f>
        <v>CLG</v>
      </c>
      <c r="G179" t="str">
        <f>VLOOKUP($B179,Feuil2!$A:$U,6,FALSE)</f>
        <v>YVETTE LUNDY</v>
      </c>
      <c r="H179" t="str">
        <f>VLOOKUP($B179,Feuil2!$A:$U,7,FALSE)</f>
        <v>CLG YVETTE LUNDY</v>
      </c>
      <c r="I179" t="str">
        <f>VLOOKUP($B179,Feuil2!$A:$U,8,FALSE)</f>
        <v>EPERNAY</v>
      </c>
      <c r="J179" t="str">
        <f>VLOOKUP($B179,Feuil2!$A:$U,9,FALSE)</f>
        <v>AY</v>
      </c>
      <c r="K179" t="str">
        <f>VLOOKUP($B179,Feuil2!$A:$U,10,FALSE)</f>
        <v>03.26.55.43.44</v>
      </c>
      <c r="L179" t="str">
        <f>VLOOKUP($B179,Feuil2!$A:$U,11,FALSE)</f>
        <v>http://sepia.ac-reims.fr/clg-ay/-spip-/</v>
      </c>
      <c r="M179" t="str">
        <f>VLOOKUP($B179,Feuil2!$A:$U,12,FALSE)</f>
        <v>49.0493773</v>
      </c>
      <c r="N179" t="str">
        <f>VLOOKUP($B179,Feuil2!$A:$U,13,FALSE)</f>
        <v>3.9991888</v>
      </c>
      <c r="O179" t="str">
        <f>VLOOKUP($B179,Feuil2!$A:$U,14,FALSE)</f>
        <v>ce.0511432E@ac-reims.fr</v>
      </c>
      <c r="P179" t="str">
        <f>VLOOKUP($B179,Feuil2!$A:$U,15,FALSE)</f>
        <v>ESPLANADE GEORGES POMPIDOU</v>
      </c>
      <c r="Q179" t="str">
        <f>VLOOKUP($B179,Feuil2!$A:$U,16,FALSE)</f>
        <v>51160</v>
      </c>
      <c r="R179" t="str">
        <f>VLOOKUP($B179,Feuil2!$A:$U,17,FALSE)</f>
        <v>AY CHAMPAGNE</v>
      </c>
      <c r="S179" s="7" t="str">
        <f>VLOOKUP($B179,Feuil2!$A:$U,18,FALSE)</f>
        <v>,bounceOnAdd: true, bounceOnAddOptions: {duration: 500, height: 100},bounceOnAddCallback: function() {console.log(*done*)}});</v>
      </c>
    </row>
    <row r="180" spans="1:19" x14ac:dyDescent="0.25">
      <c r="A180" t="e">
        <v>#N/A</v>
      </c>
      <c r="B180" t="s">
        <v>325</v>
      </c>
      <c r="C180" t="str">
        <f>VLOOKUP($B180,Feuil2!$A:$U,2,FALSE)</f>
        <v>051</v>
      </c>
      <c r="D180" t="str">
        <f>VLOOKUP($B180,Feuil2!$A:$U,3,FALSE)</f>
        <v>REIMS</v>
      </c>
      <c r="E180" t="str">
        <f>VLOOKUP($B180,Feuil2!$A:$U,4,FALSE)</f>
        <v>51454</v>
      </c>
      <c r="F180" t="str">
        <f>VLOOKUP($B180,Feuil2!$A:$U,5,FALSE)</f>
        <v>CLG</v>
      </c>
      <c r="G180" t="str">
        <f>VLOOKUP($B180,Feuil2!$A:$U,6,FALSE)</f>
        <v>MARYSE BASTIE</v>
      </c>
      <c r="H180" t="str">
        <f>VLOOKUP($B180,Feuil2!$A:$U,7,FALSE)</f>
        <v>CLG MARYSE BASTIE</v>
      </c>
      <c r="I180" t="str">
        <f>VLOOKUP($B180,Feuil2!$A:$U,8,FALSE)</f>
        <v>REIMS</v>
      </c>
      <c r="J180" t="str">
        <f>VLOOKUP($B180,Feuil2!$A:$U,9,FALSE)</f>
        <v>REIMS</v>
      </c>
      <c r="K180" t="str">
        <f>VLOOKUP($B180,Feuil2!$A:$U,10,FALSE)</f>
        <v>03.26.07.32.54</v>
      </c>
      <c r="L180">
        <f>VLOOKUP($B180,Feuil2!$A:$U,11,FALSE)</f>
        <v>0</v>
      </c>
      <c r="M180" t="str">
        <f>VLOOKUP($B180,Feuil2!$A:$U,12,FALSE)</f>
        <v>49.2693689</v>
      </c>
      <c r="N180" t="str">
        <f>VLOOKUP($B180,Feuil2!$A:$U,13,FALSE)</f>
        <v>4.0456072</v>
      </c>
      <c r="O180" t="str">
        <f>VLOOKUP($B180,Feuil2!$A:$U,14,FALSE)</f>
        <v>ce.0511470W@ac-reims.fr</v>
      </c>
      <c r="P180" t="str">
        <f>VLOOKUP($B180,Feuil2!$A:$U,15,FALSE)</f>
        <v>56 RUE LEON FAUCHER</v>
      </c>
      <c r="Q180" t="str">
        <f>VLOOKUP($B180,Feuil2!$A:$U,16,FALSE)</f>
        <v>51068</v>
      </c>
      <c r="R180" t="str">
        <f>VLOOKUP($B180,Feuil2!$A:$U,17,FALSE)</f>
        <v>REIMS CEDEX</v>
      </c>
      <c r="S180" s="7" t="str">
        <f>VLOOKUP($B180,Feuil2!$A:$U,18,FALSE)</f>
        <v>,bounceOnAdd: true, bounceOnAddOptions: {duration: 500, height: 100},bounceOnAddCallback: function() {console.log(*done*)}});</v>
      </c>
    </row>
    <row r="181" spans="1:19" x14ac:dyDescent="0.25">
      <c r="A181" t="e">
        <v>#N/A</v>
      </c>
      <c r="B181" t="s">
        <v>280</v>
      </c>
      <c r="C181" t="str">
        <f>VLOOKUP($B181,Feuil2!$A:$U,2,FALSE)</f>
        <v>051</v>
      </c>
      <c r="D181" t="str">
        <f>VLOOKUP($B181,Feuil2!$A:$U,3,FALSE)</f>
        <v>FAGNIERES</v>
      </c>
      <c r="E181" t="str">
        <f>VLOOKUP($B181,Feuil2!$A:$U,4,FALSE)</f>
        <v>51242</v>
      </c>
      <c r="F181" t="str">
        <f>VLOOKUP($B181,Feuil2!$A:$U,5,FALSE)</f>
        <v>CLG</v>
      </c>
      <c r="G181" t="str">
        <f>VLOOKUP($B181,Feuil2!$A:$U,6,FALSE)</f>
        <v>LOUIS GRIGNON</v>
      </c>
      <c r="H181" t="str">
        <f>VLOOKUP($B181,Feuil2!$A:$U,7,FALSE)</f>
        <v>CLG LOUIS GRIGNON</v>
      </c>
      <c r="I181" t="str">
        <f>VLOOKUP($B181,Feuil2!$A:$U,8,FALSE)</f>
        <v>CHALONS</v>
      </c>
      <c r="J181" t="str">
        <f>VLOOKUP($B181,Feuil2!$A:$U,9,FALSE)</f>
        <v>CHALONS CHAMPAG</v>
      </c>
      <c r="K181" t="str">
        <f>VLOOKUP($B181,Feuil2!$A:$U,10,FALSE)</f>
        <v>03.26.64.51.97</v>
      </c>
      <c r="L181">
        <f>VLOOKUP($B181,Feuil2!$A:$U,11,FALSE)</f>
        <v>0</v>
      </c>
      <c r="M181" t="str">
        <f>VLOOKUP($B181,Feuil2!$A:$U,12,FALSE)</f>
        <v>48.9521099</v>
      </c>
      <c r="N181" t="str">
        <f>VLOOKUP($B181,Feuil2!$A:$U,13,FALSE)</f>
        <v>4.3241528</v>
      </c>
      <c r="O181" t="str">
        <f>VLOOKUP($B181,Feuil2!$A:$U,14,FALSE)</f>
        <v>ce.0511472Y@ac-reims.fr</v>
      </c>
      <c r="P181" t="str">
        <f>VLOOKUP($B181,Feuil2!$A:$U,15,FALSE)</f>
        <v>2 RUE LOUIS GRIGNON</v>
      </c>
      <c r="Q181" t="str">
        <f>VLOOKUP($B181,Feuil2!$A:$U,16,FALSE)</f>
        <v>51510</v>
      </c>
      <c r="R181" t="str">
        <f>VLOOKUP($B181,Feuil2!$A:$U,17,FALSE)</f>
        <v>FAGNIERES</v>
      </c>
      <c r="S181" s="7" t="str">
        <f>VLOOKUP($B181,Feuil2!$A:$U,18,FALSE)</f>
        <v>,bounceOnAdd: true, bounceOnAddOptions: {duration: 500, height: 100},bounceOnAddCallback: function() {console.log(*done*)}});</v>
      </c>
    </row>
    <row r="182" spans="1:19" x14ac:dyDescent="0.25">
      <c r="A182" t="e">
        <v>#N/A</v>
      </c>
      <c r="B182" t="s">
        <v>288</v>
      </c>
      <c r="C182" t="str">
        <f>VLOOKUP($B182,Feuil2!$A:$U,2,FALSE)</f>
        <v>051</v>
      </c>
      <c r="D182" t="str">
        <f>VLOOKUP($B182,Feuil2!$A:$U,3,FALSE)</f>
        <v>FRIGNICOURT</v>
      </c>
      <c r="E182" t="str">
        <f>VLOOKUP($B182,Feuil2!$A:$U,4,FALSE)</f>
        <v>51262</v>
      </c>
      <c r="F182" t="str">
        <f>VLOOKUP($B182,Feuil2!$A:$U,5,FALSE)</f>
        <v>CLG</v>
      </c>
      <c r="G182" t="str">
        <f>VLOOKUP($B182,Feuil2!$A:$U,6,FALSE)</f>
        <v>PIERRE-GILLES DE GENNES</v>
      </c>
      <c r="H182" t="str">
        <f>VLOOKUP($B182,Feuil2!$A:$U,7,FALSE)</f>
        <v>CLG PIERRE-GILLES DE GENNES</v>
      </c>
      <c r="I182" t="str">
        <f>VLOOKUP($B182,Feuil2!$A:$U,8,FALSE)</f>
        <v>CHALONS</v>
      </c>
      <c r="J182" t="str">
        <f>VLOOKUP($B182,Feuil2!$A:$U,9,FALSE)</f>
        <v>VITRY LE F.</v>
      </c>
      <c r="K182" t="str">
        <f>VLOOKUP($B182,Feuil2!$A:$U,10,FALSE)</f>
        <v>03.26.74.47.48</v>
      </c>
      <c r="L182" t="str">
        <f>VLOOKUP($B182,Feuil2!$A:$U,11,FALSE)</f>
        <v>www.collegepierregillesdegennes.fr</v>
      </c>
      <c r="M182" t="str">
        <f>VLOOKUP($B182,Feuil2!$A:$U,12,FALSE)</f>
        <v>48.7130915</v>
      </c>
      <c r="N182" t="str">
        <f>VLOOKUP($B182,Feuil2!$A:$U,13,FALSE)</f>
        <v>4.5917897</v>
      </c>
      <c r="O182" t="str">
        <f>VLOOKUP($B182,Feuil2!$A:$U,14,FALSE)</f>
        <v>ce.0511474A@ac-reims.fr</v>
      </c>
      <c r="P182" t="str">
        <f>VLOOKUP($B182,Feuil2!$A:$U,15,FALSE)</f>
        <v>RUE MARCEL ALIN</v>
      </c>
      <c r="Q182" t="str">
        <f>VLOOKUP($B182,Feuil2!$A:$U,16,FALSE)</f>
        <v>51300</v>
      </c>
      <c r="R182" t="str">
        <f>VLOOKUP($B182,Feuil2!$A:$U,17,FALSE)</f>
        <v>FRIGNICOURT</v>
      </c>
      <c r="S182" s="7" t="str">
        <f>VLOOKUP($B182,Feuil2!$A:$U,18,FALSE)</f>
        <v>,bounceOnAdd: true, bounceOnAddOptions: {duration: 500, height: 100},bounceOnAddCallback: function() {console.log(*done*)}});</v>
      </c>
    </row>
    <row r="183" spans="1:19" x14ac:dyDescent="0.25">
      <c r="A183" t="e">
        <v>#N/A</v>
      </c>
      <c r="B183" t="s">
        <v>326</v>
      </c>
      <c r="C183" t="str">
        <f>VLOOKUP($B183,Feuil2!$A:$U,2,FALSE)</f>
        <v>051</v>
      </c>
      <c r="D183" t="str">
        <f>VLOOKUP($B183,Feuil2!$A:$U,3,FALSE)</f>
        <v>REIMS</v>
      </c>
      <c r="E183" t="str">
        <f>VLOOKUP($B183,Feuil2!$A:$U,4,FALSE)</f>
        <v>51454</v>
      </c>
      <c r="F183" t="str">
        <f>VLOOKUP($B183,Feuil2!$A:$U,5,FALSE)</f>
        <v>CLG</v>
      </c>
      <c r="G183" t="str">
        <f>VLOOKUP($B183,Feuil2!$A:$U,6,FALSE)</f>
        <v>PIERRE BROSSOLETTE</v>
      </c>
      <c r="H183" t="str">
        <f>VLOOKUP($B183,Feuil2!$A:$U,7,FALSE)</f>
        <v>CLG PIERRE BROSSOLETTE</v>
      </c>
      <c r="I183" t="str">
        <f>VLOOKUP($B183,Feuil2!$A:$U,8,FALSE)</f>
        <v>REIMS</v>
      </c>
      <c r="J183" t="str">
        <f>VLOOKUP($B183,Feuil2!$A:$U,9,FALSE)</f>
        <v>REIMS</v>
      </c>
      <c r="K183" t="str">
        <f>VLOOKUP($B183,Feuil2!$A:$U,10,FALSE)</f>
        <v>03.26.09.13.34</v>
      </c>
      <c r="L183" t="str">
        <f>VLOOKUP($B183,Feuil2!$A:$U,11,FALSE)</f>
        <v>http://clg.p.brossolette.free.fr</v>
      </c>
      <c r="M183" t="str">
        <f>VLOOKUP($B183,Feuil2!$A:$U,12,FALSE)</f>
        <v>49.2686582</v>
      </c>
      <c r="N183" t="str">
        <f>VLOOKUP($B183,Feuil2!$A:$U,13,FALSE)</f>
        <v>4.0171592</v>
      </c>
      <c r="O183" t="str">
        <f>VLOOKUP($B183,Feuil2!$A:$U,14,FALSE)</f>
        <v>ce.0511531M@ac-reims.fr</v>
      </c>
      <c r="P183" t="str">
        <f>VLOOKUP($B183,Feuil2!$A:$U,15,FALSE)</f>
        <v>7 RUE ROLAND DORGELES</v>
      </c>
      <c r="Q183" t="str">
        <f>VLOOKUP($B183,Feuil2!$A:$U,16,FALSE)</f>
        <v>51100</v>
      </c>
      <c r="R183" t="str">
        <f>VLOOKUP($B183,Feuil2!$A:$U,17,FALSE)</f>
        <v>REIMS</v>
      </c>
      <c r="S183" s="7" t="str">
        <f>VLOOKUP($B183,Feuil2!$A:$U,18,FALSE)</f>
        <v>,bounceOnAdd: true, bounceOnAddOptions: {duration: 500, height: 100},bounceOnAddCallback: function() {console.log(*done*)}});</v>
      </c>
    </row>
    <row r="184" spans="1:19" x14ac:dyDescent="0.25">
      <c r="A184" t="e">
        <v>#N/A</v>
      </c>
      <c r="B184" t="s">
        <v>277</v>
      </c>
      <c r="C184" t="str">
        <f>VLOOKUP($B184,Feuil2!$A:$U,2,FALSE)</f>
        <v>051</v>
      </c>
      <c r="D184" t="str">
        <f>VLOOKUP($B184,Feuil2!$A:$U,3,FALSE)</f>
        <v>ESTERNAY</v>
      </c>
      <c r="E184" t="str">
        <f>VLOOKUP($B184,Feuil2!$A:$U,4,FALSE)</f>
        <v>51237</v>
      </c>
      <c r="F184" t="str">
        <f>VLOOKUP($B184,Feuil2!$A:$U,5,FALSE)</f>
        <v>CLG</v>
      </c>
      <c r="G184" t="str">
        <f>VLOOKUP($B184,Feuil2!$A:$U,6,FALSE)</f>
        <v>DU GRAND MORIN</v>
      </c>
      <c r="H184" t="str">
        <f>VLOOKUP($B184,Feuil2!$A:$U,7,FALSE)</f>
        <v>CLG DU GRAND MORIN</v>
      </c>
      <c r="I184" t="str">
        <f>VLOOKUP($B184,Feuil2!$A:$U,8,FALSE)</f>
        <v>EPERNAY</v>
      </c>
      <c r="J184" t="str">
        <f>VLOOKUP($B184,Feuil2!$A:$U,9,FALSE)</f>
        <v>ESTERNAY</v>
      </c>
      <c r="K184" t="str">
        <f>VLOOKUP($B184,Feuil2!$A:$U,10,FALSE)</f>
        <v>03.26.81.91.00</v>
      </c>
      <c r="L184" t="str">
        <f>VLOOKUP($B184,Feuil2!$A:$U,11,FALSE)</f>
        <v>http://sepia.ac-reims.fr/clg-esternay/-spip-/</v>
      </c>
      <c r="M184" t="str">
        <f>VLOOKUP($B184,Feuil2!$A:$U,12,FALSE)</f>
        <v>48.7309189</v>
      </c>
      <c r="N184" t="str">
        <f>VLOOKUP($B184,Feuil2!$A:$U,13,FALSE)</f>
        <v>3.5563364</v>
      </c>
      <c r="O184" t="str">
        <f>VLOOKUP($B184,Feuil2!$A:$U,14,FALSE)</f>
        <v>ce.0511567B@ac-reims.fr</v>
      </c>
      <c r="P184" t="str">
        <f>VLOOKUP($B184,Feuil2!$A:$U,15,FALSE)</f>
        <v>6 RUE BERTHELOT</v>
      </c>
      <c r="Q184" t="str">
        <f>VLOOKUP($B184,Feuil2!$A:$U,16,FALSE)</f>
        <v>51310</v>
      </c>
      <c r="R184" t="str">
        <f>VLOOKUP($B184,Feuil2!$A:$U,17,FALSE)</f>
        <v>ESTERNAY</v>
      </c>
      <c r="S184" s="7" t="str">
        <f>VLOOKUP($B184,Feuil2!$A:$U,18,FALSE)</f>
        <v>,bounceOnAdd: true, bounceOnAddOptions: {duration: 500, height: 100},bounceOnAddCallback: function() {console.log(*done*)}});</v>
      </c>
    </row>
    <row r="185" spans="1:19" x14ac:dyDescent="0.25">
      <c r="A185" t="e">
        <v>#N/A</v>
      </c>
      <c r="B185" t="s">
        <v>328</v>
      </c>
      <c r="C185" t="str">
        <f>VLOOKUP($B185,Feuil2!$A:$U,2,FALSE)</f>
        <v>051</v>
      </c>
      <c r="D185" t="str">
        <f>VLOOKUP($B185,Feuil2!$A:$U,3,FALSE)</f>
        <v>REIMS</v>
      </c>
      <c r="E185" t="str">
        <f>VLOOKUP($B185,Feuil2!$A:$U,4,FALSE)</f>
        <v>51454</v>
      </c>
      <c r="F185" t="str">
        <f>VLOOKUP($B185,Feuil2!$A:$U,5,FALSE)</f>
        <v>CLG</v>
      </c>
      <c r="G185" t="str">
        <f>VLOOKUP($B185,Feuil2!$A:$U,6,FALSE)</f>
        <v>GEORGES BRAQUE</v>
      </c>
      <c r="H185" t="str">
        <f>VLOOKUP($B185,Feuil2!$A:$U,7,FALSE)</f>
        <v>CLG GEORGES BRAQUE</v>
      </c>
      <c r="I185" t="str">
        <f>VLOOKUP($B185,Feuil2!$A:$U,8,FALSE)</f>
        <v>REIMS</v>
      </c>
      <c r="J185" t="str">
        <f>VLOOKUP($B185,Feuil2!$A:$U,9,FALSE)</f>
        <v>REIMS</v>
      </c>
      <c r="K185" t="str">
        <f>VLOOKUP($B185,Feuil2!$A:$U,10,FALSE)</f>
        <v>03.26.36.07.92</v>
      </c>
      <c r="L185" t="str">
        <f>VLOOKUP($B185,Feuil2!$A:$U,11,FALSE)</f>
        <v>http://www.college-braque.fr/</v>
      </c>
      <c r="M185" t="str">
        <f>VLOOKUP($B185,Feuil2!$A:$U,12,FALSE)</f>
        <v>49.2232492</v>
      </c>
      <c r="N185" t="str">
        <f>VLOOKUP($B185,Feuil2!$A:$U,13,FALSE)</f>
        <v>4.0170801</v>
      </c>
      <c r="O185" t="str">
        <f>VLOOKUP($B185,Feuil2!$A:$U,14,FALSE)</f>
        <v>ce.0511802G@ac-reims.fr</v>
      </c>
      <c r="P185" t="str">
        <f>VLOOKUP($B185,Feuil2!$A:$U,15,FALSE)</f>
        <v>3 RUE ADRIEN SENECHAL</v>
      </c>
      <c r="Q185" t="str">
        <f>VLOOKUP($B185,Feuil2!$A:$U,16,FALSE)</f>
        <v>51100</v>
      </c>
      <c r="R185" t="str">
        <f>VLOOKUP($B185,Feuil2!$A:$U,17,FALSE)</f>
        <v>REIMS</v>
      </c>
      <c r="S185" s="7" t="str">
        <f>VLOOKUP($B185,Feuil2!$A:$U,18,FALSE)</f>
        <v>,bounceOnAdd: true, bounceOnAddOptions: {duration: 500, height: 100},bounceOnAddCallback: function() {console.log(*done*)}});</v>
      </c>
    </row>
    <row r="186" spans="1:19" x14ac:dyDescent="0.25">
      <c r="A186" t="e">
        <v>#N/A</v>
      </c>
      <c r="B186" t="s">
        <v>268</v>
      </c>
      <c r="C186" t="str">
        <f>VLOOKUP($B186,Feuil2!$A:$U,2,FALSE)</f>
        <v>051</v>
      </c>
      <c r="D186" t="str">
        <f>VLOOKUP($B186,Feuil2!$A:$U,3,FALSE)</f>
        <v>CORMONTREUIL</v>
      </c>
      <c r="E186" t="str">
        <f>VLOOKUP($B186,Feuil2!$A:$U,4,FALSE)</f>
        <v>51172</v>
      </c>
      <c r="F186" t="str">
        <f>VLOOKUP($B186,Feuil2!$A:$U,5,FALSE)</f>
        <v>CLG</v>
      </c>
      <c r="G186" t="str">
        <f>VLOOKUP($B186,Feuil2!$A:$U,6,FALSE)</f>
        <v>PIERRE DE COUBERTIN</v>
      </c>
      <c r="H186" t="str">
        <f>VLOOKUP($B186,Feuil2!$A:$U,7,FALSE)</f>
        <v>CLG PIERRE DE COUBERTIN</v>
      </c>
      <c r="I186" t="str">
        <f>VLOOKUP($B186,Feuil2!$A:$U,8,FALSE)</f>
        <v>REIMS</v>
      </c>
      <c r="J186" t="str">
        <f>VLOOKUP($B186,Feuil2!$A:$U,9,FALSE)</f>
        <v>REIMS</v>
      </c>
      <c r="K186" t="str">
        <f>VLOOKUP($B186,Feuil2!$A:$U,10,FALSE)</f>
        <v>03.26.50.23.84</v>
      </c>
      <c r="L186" t="str">
        <f>VLOOKUP($B186,Feuil2!$A:$U,11,FALSE)</f>
        <v>http://sepia.ac-reims.fr/clg-cormontreuil/-joomla-/</v>
      </c>
      <c r="M186" t="str">
        <f>VLOOKUP($B186,Feuil2!$A:$U,12,FALSE)</f>
        <v>49.218626</v>
      </c>
      <c r="N186" t="str">
        <f>VLOOKUP($B186,Feuil2!$A:$U,13,FALSE)</f>
        <v>4.0355651</v>
      </c>
      <c r="O186" t="str">
        <f>VLOOKUP($B186,Feuil2!$A:$U,14,FALSE)</f>
        <v>ce.0511961E@ac-reims.fr</v>
      </c>
      <c r="P186" t="str">
        <f>VLOOKUP($B186,Feuil2!$A:$U,15,FALSE)</f>
        <v>1 RUE PIERRE BEREGOVOY</v>
      </c>
      <c r="Q186" t="str">
        <f>VLOOKUP($B186,Feuil2!$A:$U,16,FALSE)</f>
        <v>51679</v>
      </c>
      <c r="R186" t="str">
        <f>VLOOKUP($B186,Feuil2!$A:$U,17,FALSE)</f>
        <v>REIMS CEDEX 2</v>
      </c>
      <c r="S186" s="7" t="str">
        <f>VLOOKUP($B186,Feuil2!$A:$U,18,FALSE)</f>
        <v>,bounceOnAdd: true, bounceOnAddOptions: {duration: 500, height: 100},bounceOnAddCallback: function() {console.log(*done*)}});</v>
      </c>
    </row>
    <row r="187" spans="1:19" x14ac:dyDescent="0.25">
      <c r="A187" t="e">
        <v>#N/A</v>
      </c>
      <c r="B187" t="s">
        <v>359</v>
      </c>
      <c r="C187" t="str">
        <f>VLOOKUP($B187,Feuil2!$A:$U,2,FALSE)</f>
        <v>051</v>
      </c>
      <c r="D187" t="str">
        <f>VLOOKUP($B187,Feuil2!$A:$U,3,FALSE)</f>
        <v>WITRY-LES-REIMS</v>
      </c>
      <c r="E187" t="str">
        <f>VLOOKUP($B187,Feuil2!$A:$U,4,FALSE)</f>
        <v>51662</v>
      </c>
      <c r="F187" t="str">
        <f>VLOOKUP($B187,Feuil2!$A:$U,5,FALSE)</f>
        <v>CLG</v>
      </c>
      <c r="G187" t="str">
        <f>VLOOKUP($B187,Feuil2!$A:$U,6,FALSE)</f>
        <v>LEONARD DE VINCI</v>
      </c>
      <c r="H187" t="str">
        <f>VLOOKUP($B187,Feuil2!$A:$U,7,FALSE)</f>
        <v>CLG LEONARD DE VINCI</v>
      </c>
      <c r="I187" t="str">
        <f>VLOOKUP($B187,Feuil2!$A:$U,8,FALSE)</f>
        <v>REIMS</v>
      </c>
      <c r="J187" t="str">
        <f>VLOOKUP($B187,Feuil2!$A:$U,9,FALSE)</f>
        <v>REIMS</v>
      </c>
      <c r="K187" t="str">
        <f>VLOOKUP($B187,Feuil2!$A:$U,10,FALSE)</f>
        <v>03.26.84.64.90</v>
      </c>
      <c r="L187" t="str">
        <f>VLOOKUP($B187,Feuil2!$A:$U,11,FALSE)</f>
        <v>http://sepia.ac-reims.fr/clg-witry/</v>
      </c>
      <c r="M187" t="str">
        <f>VLOOKUP($B187,Feuil2!$A:$U,12,FALSE)</f>
        <v>49.2916866</v>
      </c>
      <c r="N187" t="str">
        <f>VLOOKUP($B187,Feuil2!$A:$U,13,FALSE)</f>
        <v>4.1080747</v>
      </c>
      <c r="O187" t="str">
        <f>VLOOKUP($B187,Feuil2!$A:$U,14,FALSE)</f>
        <v>ce.0512014M@ac-reims.fr</v>
      </c>
      <c r="P187" t="str">
        <f>VLOOKUP($B187,Feuil2!$A:$U,15,FALSE)</f>
        <v>10 BOULEVARD DE L\'EUROPE</v>
      </c>
      <c r="Q187" t="str">
        <f>VLOOKUP($B187,Feuil2!$A:$U,16,FALSE)</f>
        <v>51420</v>
      </c>
      <c r="R187" t="str">
        <f>VLOOKUP($B187,Feuil2!$A:$U,17,FALSE)</f>
        <v>WITRY LES REIMS</v>
      </c>
      <c r="S187" s="7" t="str">
        <f>VLOOKUP($B187,Feuil2!$A:$U,18,FALSE)</f>
        <v>,bounceOnAdd: true, bounceOnAddOptions: {duration: 500, height: 100},bounceOnAddCallback: function() {console.log(*done*)}});</v>
      </c>
    </row>
    <row r="188" spans="1:19" x14ac:dyDescent="0.25">
      <c r="A188" t="e">
        <v>#N/A</v>
      </c>
      <c r="B188" t="s">
        <v>369</v>
      </c>
      <c r="C188" t="str">
        <f>VLOOKUP($B188,Feuil2!$A:$U,2,FALSE)</f>
        <v>052</v>
      </c>
      <c r="D188" t="str">
        <f>VLOOKUP($B188,Feuil2!$A:$U,3,FALSE)</f>
        <v>BOURMONT-ENTRE-MEUSE-ET-MOUZON</v>
      </c>
      <c r="E188" t="str">
        <f>VLOOKUP($B188,Feuil2!$A:$U,4,FALSE)</f>
        <v>52064</v>
      </c>
      <c r="F188" t="str">
        <f>VLOOKUP($B188,Feuil2!$A:$U,5,FALSE)</f>
        <v>CLG</v>
      </c>
      <c r="G188" t="str">
        <f>VLOOKUP($B188,Feuil2!$A:$U,6,FALSE)</f>
        <v>LOUIS BRUNTZ</v>
      </c>
      <c r="H188" t="str">
        <f>VLOOKUP($B188,Feuil2!$A:$U,7,FALSE)</f>
        <v>CLG LOUIS BRUNTZ</v>
      </c>
      <c r="I188" t="str">
        <f>VLOOKUP($B188,Feuil2!$A:$U,8,FALSE)</f>
        <v>CHAUMONT</v>
      </c>
      <c r="J188" t="str">
        <f>VLOOKUP($B188,Feuil2!$A:$U,9,FALSE)</f>
        <v>BOURMONT</v>
      </c>
      <c r="K188" t="str">
        <f>VLOOKUP($B188,Feuil2!$A:$U,10,FALSE)</f>
        <v>03.25.01.16.04</v>
      </c>
      <c r="L188" t="str">
        <f>VLOOKUP($B188,Feuil2!$A:$U,11,FALSE)</f>
        <v>http://sepia.ac-reims.fr/clg-bourmont/-joomla-/</v>
      </c>
      <c r="M188" t="str">
        <f>VLOOKUP($B188,Feuil2!$A:$U,12,FALSE)</f>
        <v>48.2013628</v>
      </c>
      <c r="N188" t="str">
        <f>VLOOKUP($B188,Feuil2!$A:$U,13,FALSE)</f>
        <v>5.5881611</v>
      </c>
      <c r="O188" t="str">
        <f>VLOOKUP($B188,Feuil2!$A:$U,14,FALSE)</f>
        <v>ce.0520004X@ac-reims.fr</v>
      </c>
      <c r="P188" t="str">
        <f>VLOOKUP($B188,Feuil2!$A:$U,15,FALSE)</f>
        <v>5 RUE DE VERDUN</v>
      </c>
      <c r="Q188" t="str">
        <f>VLOOKUP($B188,Feuil2!$A:$U,16,FALSE)</f>
        <v>52150</v>
      </c>
      <c r="R188" t="str">
        <f>VLOOKUP($B188,Feuil2!$A:$U,17,FALSE)</f>
        <v>BOURMONT</v>
      </c>
      <c r="S188" s="7" t="str">
        <f>VLOOKUP($B188,Feuil2!$A:$U,18,FALSE)</f>
        <v>,bounceOnAdd: true, bounceOnAddOptions: {duration: 500, height: 100},bounceOnAddCallback: function() {console.log(*done*)}});</v>
      </c>
    </row>
    <row r="189" spans="1:19" x14ac:dyDescent="0.25">
      <c r="A189" t="e">
        <v>#N/A</v>
      </c>
      <c r="B189" t="s">
        <v>373</v>
      </c>
      <c r="C189" t="str">
        <f>VLOOKUP($B189,Feuil2!$A:$U,2,FALSE)</f>
        <v>052</v>
      </c>
      <c r="D189" t="str">
        <f>VLOOKUP($B189,Feuil2!$A:$U,3,FALSE)</f>
        <v>CHATEAUVILLAIN</v>
      </c>
      <c r="E189" t="str">
        <f>VLOOKUP($B189,Feuil2!$A:$U,4,FALSE)</f>
        <v>52114</v>
      </c>
      <c r="F189" t="str">
        <f>VLOOKUP($B189,Feuil2!$A:$U,5,FALSE)</f>
        <v>CLG</v>
      </c>
      <c r="G189" t="str">
        <f>VLOOKUP($B189,Feuil2!$A:$U,6,FALSE)</f>
        <v>AMIRAL DENIS DECRES</v>
      </c>
      <c r="H189" t="str">
        <f>VLOOKUP($B189,Feuil2!$A:$U,7,FALSE)</f>
        <v>CLG AMIRAL DENIS DECRES</v>
      </c>
      <c r="I189" t="str">
        <f>VLOOKUP($B189,Feuil2!$A:$U,8,FALSE)</f>
        <v>CHAUMONT</v>
      </c>
      <c r="J189" t="str">
        <f>VLOOKUP($B189,Feuil2!$A:$U,9,FALSE)</f>
        <v>CHATEAUVILLAIN</v>
      </c>
      <c r="K189" t="str">
        <f>VLOOKUP($B189,Feuil2!$A:$U,10,FALSE)</f>
        <v>03.25.32.93.26</v>
      </c>
      <c r="L189" t="str">
        <f>VLOOKUP($B189,Feuil2!$A:$U,11,FALSE)</f>
        <v>http://collegedenisdecres.fr</v>
      </c>
      <c r="M189" t="str">
        <f>VLOOKUP($B189,Feuil2!$A:$U,12,FALSE)</f>
        <v>48.0272056</v>
      </c>
      <c r="N189" t="str">
        <f>VLOOKUP($B189,Feuil2!$A:$U,13,FALSE)</f>
        <v>4.915373</v>
      </c>
      <c r="O189" t="str">
        <f>VLOOKUP($B189,Feuil2!$A:$U,14,FALSE)</f>
        <v>ce.0520006Z@ac-reims.fr</v>
      </c>
      <c r="P189" t="str">
        <f>VLOOKUP($B189,Feuil2!$A:$U,15,FALSE)</f>
        <v>38 RUE DU COLLEGE</v>
      </c>
      <c r="Q189" t="str">
        <f>VLOOKUP($B189,Feuil2!$A:$U,16,FALSE)</f>
        <v>52120</v>
      </c>
      <c r="R189" t="str">
        <f>VLOOKUP($B189,Feuil2!$A:$U,17,FALSE)</f>
        <v>CHATEAUVILLAIN</v>
      </c>
      <c r="S189" s="7" t="str">
        <f>VLOOKUP($B189,Feuil2!$A:$U,18,FALSE)</f>
        <v>,bounceOnAdd: true, bounceOnAddOptions: {duration: 500, height: 100},bounceOnAddCallback: function() {console.log(*done*)}});</v>
      </c>
    </row>
    <row r="190" spans="1:19" x14ac:dyDescent="0.25">
      <c r="A190" t="e">
        <v>#N/A</v>
      </c>
      <c r="B190" t="s">
        <v>389</v>
      </c>
      <c r="C190" t="str">
        <f>VLOOKUP($B190,Feuil2!$A:$U,2,FALSE)</f>
        <v>052</v>
      </c>
      <c r="D190" t="str">
        <f>VLOOKUP($B190,Feuil2!$A:$U,3,FALSE)</f>
        <v>DOULAINCOURT-SAUCOURT</v>
      </c>
      <c r="E190" t="str">
        <f>VLOOKUP($B190,Feuil2!$A:$U,4,FALSE)</f>
        <v>52177</v>
      </c>
      <c r="F190" t="str">
        <f>VLOOKUP($B190,Feuil2!$A:$U,5,FALSE)</f>
        <v>CLG</v>
      </c>
      <c r="G190" t="str">
        <f>VLOOKUP($B190,Feuil2!$A:$U,6,FALSE)</f>
        <v>JOUFFROY D'ABBANS</v>
      </c>
      <c r="H190" t="str">
        <f>VLOOKUP($B190,Feuil2!$A:$U,7,FALSE)</f>
        <v>CLG JOUFFROY D\'ABBANS</v>
      </c>
      <c r="I190" t="str">
        <f>VLOOKUP($B190,Feuil2!$A:$U,8,FALSE)</f>
        <v>CHAUMONT</v>
      </c>
      <c r="J190" t="str">
        <f>VLOOKUP($B190,Feuil2!$A:$U,9,FALSE)</f>
        <v>DOULAINCOURT</v>
      </c>
      <c r="K190" t="str">
        <f>VLOOKUP($B190,Feuil2!$A:$U,10,FALSE)</f>
        <v>03.25.94.62.09</v>
      </c>
      <c r="L190">
        <f>VLOOKUP($B190,Feuil2!$A:$U,11,FALSE)</f>
        <v>0</v>
      </c>
      <c r="M190" t="str">
        <f>VLOOKUP($B190,Feuil2!$A:$U,12,FALSE)</f>
        <v>48.3210356</v>
      </c>
      <c r="N190" t="str">
        <f>VLOOKUP($B190,Feuil2!$A:$U,13,FALSE)</f>
        <v>5.2147039</v>
      </c>
      <c r="O190" t="str">
        <f>VLOOKUP($B190,Feuil2!$A:$U,14,FALSE)</f>
        <v>ce.0520014H@ac-reims.fr</v>
      </c>
      <c r="P190" t="str">
        <f>VLOOKUP($B190,Feuil2!$A:$U,15,FALSE)</f>
        <v>RUE DE LA CROIX CHAUFFOUR</v>
      </c>
      <c r="Q190" t="str">
        <f>VLOOKUP($B190,Feuil2!$A:$U,16,FALSE)</f>
        <v>52270</v>
      </c>
      <c r="R190" t="str">
        <f>VLOOKUP($B190,Feuil2!$A:$U,17,FALSE)</f>
        <v>DOULAINCOURT SAUCOURT</v>
      </c>
      <c r="S190" s="7" t="str">
        <f>VLOOKUP($B190,Feuil2!$A:$U,18,FALSE)</f>
        <v>,bounceOnAdd: true, bounceOnAddOptions: {duration: 500, height: 100},bounceOnAddCallback: function() {console.log(*done*)}});</v>
      </c>
    </row>
    <row r="191" spans="1:19" x14ac:dyDescent="0.25">
      <c r="A191" t="e">
        <v>#N/A</v>
      </c>
      <c r="B191" t="s">
        <v>419</v>
      </c>
      <c r="C191" t="str">
        <f>VLOOKUP($B191,Feuil2!$A:$U,2,FALSE)</f>
        <v>052</v>
      </c>
      <c r="D191" t="str">
        <f>VLOOKUP($B191,Feuil2!$A:$U,3,FALSE)</f>
        <v>VAL-DE-MEUSE</v>
      </c>
      <c r="E191" t="str">
        <f>VLOOKUP($B191,Feuil2!$A:$U,4,FALSE)</f>
        <v>52332</v>
      </c>
      <c r="F191" t="str">
        <f>VLOOKUP($B191,Feuil2!$A:$U,5,FALSE)</f>
        <v>CLG</v>
      </c>
      <c r="G191" t="str">
        <f>VLOOKUP($B191,Feuil2!$A:$U,6,FALSE)</f>
        <v>CAMILLE FLAMMARION</v>
      </c>
      <c r="H191" t="str">
        <f>VLOOKUP($B191,Feuil2!$A:$U,7,FALSE)</f>
        <v>CLG CAMILLE FLAMMARION</v>
      </c>
      <c r="I191" t="str">
        <f>VLOOKUP($B191,Feuil2!$A:$U,8,FALSE)</f>
        <v>CHAUMONT</v>
      </c>
      <c r="J191" t="str">
        <f>VLOOKUP($B191,Feuil2!$A:$U,9,FALSE)</f>
        <v>MONTIGNY-LE-ROI</v>
      </c>
      <c r="K191" t="str">
        <f>VLOOKUP($B191,Feuil2!$A:$U,10,FALSE)</f>
        <v>03.25.90.30.38</v>
      </c>
      <c r="L191" t="str">
        <f>VLOOKUP($B191,Feuil2!$A:$U,11,FALSE)</f>
        <v>http://sepia.ac-reims.fr/clg-val-de-meuse/-spip-/</v>
      </c>
      <c r="M191" t="str">
        <f>VLOOKUP($B191,Feuil2!$A:$U,12,FALSE)</f>
        <v>47.9994589</v>
      </c>
      <c r="N191" t="str">
        <f>VLOOKUP($B191,Feuil2!$A:$U,13,FALSE)</f>
        <v>5.4891777</v>
      </c>
      <c r="O191" t="str">
        <f>VLOOKUP($B191,Feuil2!$A:$U,14,FALSE)</f>
        <v>ce.0520023T@ac-reims.fr</v>
      </c>
      <c r="P191" t="str">
        <f>VLOOKUP($B191,Feuil2!$A:$U,15,FALSE)</f>
        <v>6 RUE DES FRERES FLAMMARION</v>
      </c>
      <c r="Q191" t="str">
        <f>VLOOKUP($B191,Feuil2!$A:$U,16,FALSE)</f>
        <v>52140</v>
      </c>
      <c r="R191" t="str">
        <f>VLOOKUP($B191,Feuil2!$A:$U,17,FALSE)</f>
        <v>VAL DE MEUSE</v>
      </c>
      <c r="S191" s="7" t="str">
        <f>VLOOKUP($B191,Feuil2!$A:$U,18,FALSE)</f>
        <v>,bounceOnAdd: true, bounceOnAddOptions: {duration: 500, height: 100},bounceOnAddCallback: function() {console.log(*done*)}});</v>
      </c>
    </row>
    <row r="192" spans="1:19" x14ac:dyDescent="0.25">
      <c r="A192" t="e">
        <v>#N/A</v>
      </c>
      <c r="B192" t="s">
        <v>408</v>
      </c>
      <c r="C192" t="str">
        <f>VLOOKUP($B192,Feuil2!$A:$U,2,FALSE)</f>
        <v>052</v>
      </c>
      <c r="D192" t="str">
        <f>VLOOKUP($B192,Feuil2!$A:$U,3,FALSE)</f>
        <v>NOGENT</v>
      </c>
      <c r="E192" t="str">
        <f>VLOOKUP($B192,Feuil2!$A:$U,4,FALSE)</f>
        <v>52353</v>
      </c>
      <c r="F192" t="str">
        <f>VLOOKUP($B192,Feuil2!$A:$U,5,FALSE)</f>
        <v>CLG</v>
      </c>
      <c r="G192" t="str">
        <f>VLOOKUP($B192,Feuil2!$A:$U,6,FALSE)</f>
        <v>FRANCOISE DOLTO</v>
      </c>
      <c r="H192" t="str">
        <f>VLOOKUP($B192,Feuil2!$A:$U,7,FALSE)</f>
        <v>CLG FRANCOISE DOLTO</v>
      </c>
      <c r="I192" t="str">
        <f>VLOOKUP($B192,Feuil2!$A:$U,8,FALSE)</f>
        <v>CHAUMONT</v>
      </c>
      <c r="J192" t="str">
        <f>VLOOKUP($B192,Feuil2!$A:$U,9,FALSE)</f>
        <v>NOGENT</v>
      </c>
      <c r="K192" t="str">
        <f>VLOOKUP($B192,Feuil2!$A:$U,10,FALSE)</f>
        <v>03.25.31.84.98</v>
      </c>
      <c r="L192">
        <f>VLOOKUP($B192,Feuil2!$A:$U,11,FALSE)</f>
        <v>0</v>
      </c>
      <c r="M192" t="str">
        <f>VLOOKUP($B192,Feuil2!$A:$U,12,FALSE)</f>
        <v>48.0286954</v>
      </c>
      <c r="N192" t="str">
        <f>VLOOKUP($B192,Feuil2!$A:$U,13,FALSE)</f>
        <v>5.3478367</v>
      </c>
      <c r="O192" t="str">
        <f>VLOOKUP($B192,Feuil2!$A:$U,14,FALSE)</f>
        <v>ce.0520025V@ac-reims.fr</v>
      </c>
      <c r="P192" t="str">
        <f>VLOOKUP($B192,Feuil2!$A:$U,15,FALSE)</f>
        <v>3 RUE DES ECOLES</v>
      </c>
      <c r="Q192" t="str">
        <f>VLOOKUP($B192,Feuil2!$A:$U,16,FALSE)</f>
        <v>52800</v>
      </c>
      <c r="R192" t="str">
        <f>VLOOKUP($B192,Feuil2!$A:$U,17,FALSE)</f>
        <v>NOGENT</v>
      </c>
      <c r="S192" s="7" t="str">
        <f>VLOOKUP($B192,Feuil2!$A:$U,18,FALSE)</f>
        <v>,bounceOnAdd: true, bounceOnAddOptions: {duration: 500, height: 100},bounceOnAddCallback: function() {console.log(*done*)}});</v>
      </c>
    </row>
    <row r="193" spans="1:19" x14ac:dyDescent="0.25">
      <c r="A193" t="e">
        <v>#N/A</v>
      </c>
      <c r="B193" t="s">
        <v>405</v>
      </c>
      <c r="C193" t="str">
        <f>VLOOKUP($B193,Feuil2!$A:$U,2,FALSE)</f>
        <v>052</v>
      </c>
      <c r="D193" t="str">
        <f>VLOOKUP($B193,Feuil2!$A:$U,3,FALSE)</f>
        <v>LE MONTSAUGEONNAIS</v>
      </c>
      <c r="E193" t="str">
        <f>VLOOKUP($B193,Feuil2!$A:$U,4,FALSE)</f>
        <v>52405</v>
      </c>
      <c r="F193" t="str">
        <f>VLOOKUP($B193,Feuil2!$A:$U,5,FALSE)</f>
        <v>CLG</v>
      </c>
      <c r="G193" t="str">
        <f>VLOOKUP($B193,Feuil2!$A:$U,6,FALSE)</f>
        <v>LES VIGNES DU CREY</v>
      </c>
      <c r="H193" t="str">
        <f>VLOOKUP($B193,Feuil2!$A:$U,7,FALSE)</f>
        <v>CLG LES VIGNES DU CREY</v>
      </c>
      <c r="I193" t="str">
        <f>VLOOKUP($B193,Feuil2!$A:$U,8,FALSE)</f>
        <v>CHAUMONT</v>
      </c>
      <c r="J193" t="str">
        <f>VLOOKUP($B193,Feuil2!$A:$U,9,FALSE)</f>
        <v>PRAUTHOY</v>
      </c>
      <c r="K193" t="str">
        <f>VLOOKUP($B193,Feuil2!$A:$U,10,FALSE)</f>
        <v>03.25.88.33.11</v>
      </c>
      <c r="L193">
        <f>VLOOKUP($B193,Feuil2!$A:$U,11,FALSE)</f>
        <v>0</v>
      </c>
      <c r="M193" t="str">
        <f>VLOOKUP($B193,Feuil2!$A:$U,12,FALSE)</f>
        <v>47.6787172</v>
      </c>
      <c r="N193" t="str">
        <f>VLOOKUP($B193,Feuil2!$A:$U,13,FALSE)</f>
        <v>5.2886512</v>
      </c>
      <c r="O193" t="str">
        <f>VLOOKUP($B193,Feuil2!$A:$U,14,FALSE)</f>
        <v>ce.0520026W@ac-reims.fr</v>
      </c>
      <c r="P193" t="str">
        <f>VLOOKUP($B193,Feuil2!$A:$U,15,FALSE)</f>
        <v>CHEMIN DES BROSSES</v>
      </c>
      <c r="Q193" t="str">
        <f>VLOOKUP($B193,Feuil2!$A:$U,16,FALSE)</f>
        <v>52190</v>
      </c>
      <c r="R193" t="str">
        <f>VLOOKUP($B193,Feuil2!$A:$U,17,FALSE)</f>
        <v>LE MONTSAUGEONNAIS</v>
      </c>
      <c r="S193" s="7" t="str">
        <f>VLOOKUP($B193,Feuil2!$A:$U,18,FALSE)</f>
        <v>,bounceOnAdd: true, bounceOnAddOptions: {duration: 500, height: 100},bounceOnAddCallback: function() {console.log(*done*)}});</v>
      </c>
    </row>
    <row r="194" spans="1:19" x14ac:dyDescent="0.25">
      <c r="A194" t="e">
        <v>#N/A</v>
      </c>
      <c r="B194" t="s">
        <v>399</v>
      </c>
      <c r="C194" t="str">
        <f>VLOOKUP($B194,Feuil2!$A:$U,2,FALSE)</f>
        <v>052</v>
      </c>
      <c r="D194" t="str">
        <f>VLOOKUP($B194,Feuil2!$A:$U,3,FALSE)</f>
        <v>LANGRES</v>
      </c>
      <c r="E194" t="str">
        <f>VLOOKUP($B194,Feuil2!$A:$U,4,FALSE)</f>
        <v>52269</v>
      </c>
      <c r="F194" t="str">
        <f>VLOOKUP($B194,Feuil2!$A:$U,5,FALSE)</f>
        <v>CLG</v>
      </c>
      <c r="G194" t="str">
        <f>VLOOKUP($B194,Feuil2!$A:$U,6,FALSE)</f>
        <v>LES FRANCHISES</v>
      </c>
      <c r="H194" t="str">
        <f>VLOOKUP($B194,Feuil2!$A:$U,7,FALSE)</f>
        <v>CLG LES FRANCHISES</v>
      </c>
      <c r="I194" t="str">
        <f>VLOOKUP($B194,Feuil2!$A:$U,8,FALSE)</f>
        <v>CHAUMONT</v>
      </c>
      <c r="J194" t="str">
        <f>VLOOKUP($B194,Feuil2!$A:$U,9,FALSE)</f>
        <v>LANGRES</v>
      </c>
      <c r="K194" t="str">
        <f>VLOOKUP($B194,Feuil2!$A:$U,10,FALSE)</f>
        <v>03.25.87.00.83</v>
      </c>
      <c r="L194">
        <f>VLOOKUP($B194,Feuil2!$A:$U,11,FALSE)</f>
        <v>0</v>
      </c>
      <c r="M194" t="str">
        <f>VLOOKUP($B194,Feuil2!$A:$U,12,FALSE)</f>
        <v>47.8684592</v>
      </c>
      <c r="N194" t="str">
        <f>VLOOKUP($B194,Feuil2!$A:$U,13,FALSE)</f>
        <v>5.3416006</v>
      </c>
      <c r="O194" t="str">
        <f>VLOOKUP($B194,Feuil2!$A:$U,14,FALSE)</f>
        <v>ce.0520040L@ac-reims.fr</v>
      </c>
      <c r="P194" t="str">
        <f>VLOOKUP($B194,Feuil2!$A:$U,15,FALSE)</f>
        <v>713 AVENUE DE L\'EUROPE</v>
      </c>
      <c r="Q194" t="str">
        <f>VLOOKUP($B194,Feuil2!$A:$U,16,FALSE)</f>
        <v>52205</v>
      </c>
      <c r="R194" t="str">
        <f>VLOOKUP($B194,Feuil2!$A:$U,17,FALSE)</f>
        <v>LANGRES CEDEX</v>
      </c>
      <c r="S194" s="7" t="str">
        <f>VLOOKUP($B194,Feuil2!$A:$U,18,FALSE)</f>
        <v>,bounceOnAdd: true, bounceOnAddOptions: {duration: 500, height: 100},bounceOnAddCallback: function() {console.log(*done*)}});</v>
      </c>
    </row>
    <row r="195" spans="1:19" x14ac:dyDescent="0.25">
      <c r="A195" t="e">
        <v>#N/A</v>
      </c>
      <c r="B195" t="s">
        <v>413</v>
      </c>
      <c r="C195" t="str">
        <f>VLOOKUP($B195,Feuil2!$A:$U,2,FALSE)</f>
        <v>052</v>
      </c>
      <c r="D195" t="str">
        <f>VLOOKUP($B195,Feuil2!$A:$U,3,FALSE)</f>
        <v>SAINT-DIZIER</v>
      </c>
      <c r="E195" t="str">
        <f>VLOOKUP($B195,Feuil2!$A:$U,4,FALSE)</f>
        <v>52448</v>
      </c>
      <c r="F195" t="str">
        <f>VLOOKUP($B195,Feuil2!$A:$U,5,FALSE)</f>
        <v>CLG</v>
      </c>
      <c r="G195" t="str">
        <f>VLOOKUP($B195,Feuil2!$A:$U,6,FALSE)</f>
        <v>ANNE FRANK</v>
      </c>
      <c r="H195" t="str">
        <f>VLOOKUP($B195,Feuil2!$A:$U,7,FALSE)</f>
        <v>CLG ANNE FRANK</v>
      </c>
      <c r="I195" t="str">
        <f>VLOOKUP($B195,Feuil2!$A:$U,8,FALSE)</f>
        <v>ST DIZIER</v>
      </c>
      <c r="J195" t="str">
        <f>VLOOKUP($B195,Feuil2!$A:$U,9,FALSE)</f>
        <v>SAINT-DIZIER</v>
      </c>
      <c r="K195" t="str">
        <f>VLOOKUP($B195,Feuil2!$A:$U,10,FALSE)</f>
        <v>03.25.05.13.10</v>
      </c>
      <c r="L195">
        <f>VLOOKUP($B195,Feuil2!$A:$U,11,FALSE)</f>
        <v>0</v>
      </c>
      <c r="M195" t="str">
        <f>VLOOKUP($B195,Feuil2!$A:$U,12,FALSE)</f>
        <v>48.6469942</v>
      </c>
      <c r="N195" t="str">
        <f>VLOOKUP($B195,Feuil2!$A:$U,13,FALSE)</f>
        <v>4.9683225</v>
      </c>
      <c r="O195" t="str">
        <f>VLOOKUP($B195,Feuil2!$A:$U,14,FALSE)</f>
        <v>ce.0520049W@ac-reims.fr</v>
      </c>
      <c r="P195" t="str">
        <f>VLOOKUP($B195,Feuil2!$A:$U,15,FALSE)</f>
        <v>1 BOULEVARD SALVADOR ALLENDE</v>
      </c>
      <c r="Q195" t="str">
        <f>VLOOKUP($B195,Feuil2!$A:$U,16,FALSE)</f>
        <v>52105</v>
      </c>
      <c r="R195" t="str">
        <f>VLOOKUP($B195,Feuil2!$A:$U,17,FALSE)</f>
        <v>ST DIZIER CEDEX</v>
      </c>
      <c r="S195" s="7" t="str">
        <f>VLOOKUP($B195,Feuil2!$A:$U,18,FALSE)</f>
        <v>,bounceOnAdd: true, bounceOnAddOptions: {duration: 500, height: 100},bounceOnAddCallback: function() {console.log(*done*)}});</v>
      </c>
    </row>
    <row r="196" spans="1:19" x14ac:dyDescent="0.25">
      <c r="A196" t="e">
        <v>#N/A</v>
      </c>
      <c r="B196" t="s">
        <v>414</v>
      </c>
      <c r="C196" t="str">
        <f>VLOOKUP($B196,Feuil2!$A:$U,2,FALSE)</f>
        <v>052</v>
      </c>
      <c r="D196" t="str">
        <f>VLOOKUP($B196,Feuil2!$A:$U,3,FALSE)</f>
        <v>SAINT-DIZIER</v>
      </c>
      <c r="E196" t="str">
        <f>VLOOKUP($B196,Feuil2!$A:$U,4,FALSE)</f>
        <v>52448</v>
      </c>
      <c r="F196" t="str">
        <f>VLOOKUP($B196,Feuil2!$A:$U,5,FALSE)</f>
        <v>CLG</v>
      </c>
      <c r="G196" t="str">
        <f>VLOOKUP($B196,Feuil2!$A:$U,6,FALSE)</f>
        <v>LUIS ORTIZ</v>
      </c>
      <c r="H196" t="str">
        <f>VLOOKUP($B196,Feuil2!$A:$U,7,FALSE)</f>
        <v>CLG LUIS ORTIZ</v>
      </c>
      <c r="I196" t="str">
        <f>VLOOKUP($B196,Feuil2!$A:$U,8,FALSE)</f>
        <v>ST DIZIER</v>
      </c>
      <c r="J196" t="str">
        <f>VLOOKUP($B196,Feuil2!$A:$U,9,FALSE)</f>
        <v>SAINT-DIZIER</v>
      </c>
      <c r="K196" t="str">
        <f>VLOOKUP($B196,Feuil2!$A:$U,10,FALSE)</f>
        <v>03.25.04.32.60</v>
      </c>
      <c r="L196" t="str">
        <f>VLOOKUP($B196,Feuil2!$A:$U,11,FALSE)</f>
        <v>http://sepia.ac-reims.fr/clg-luis-ortiz/-spip/</v>
      </c>
      <c r="M196" t="str">
        <f>VLOOKUP($B196,Feuil2!$A:$U,12,FALSE)</f>
        <v>48.6386835</v>
      </c>
      <c r="N196" t="str">
        <f>VLOOKUP($B196,Feuil2!$A:$U,13,FALSE)</f>
        <v>4.9667119</v>
      </c>
      <c r="O196" t="str">
        <f>VLOOKUP($B196,Feuil2!$A:$U,14,FALSE)</f>
        <v>ce.0520050X@ac-reims.fr</v>
      </c>
      <c r="P196" t="str">
        <f>VLOOKUP($B196,Feuil2!$A:$U,15,FALSE)</f>
        <v>17 AVENUE PARCHIM</v>
      </c>
      <c r="Q196" t="str">
        <f>VLOOKUP($B196,Feuil2!$A:$U,16,FALSE)</f>
        <v>52108</v>
      </c>
      <c r="R196" t="str">
        <f>VLOOKUP($B196,Feuil2!$A:$U,17,FALSE)</f>
        <v>ST DIZIER CEDEX</v>
      </c>
      <c r="S196" s="7" t="str">
        <f>VLOOKUP($B196,Feuil2!$A:$U,18,FALSE)</f>
        <v>,bounceOnAdd: true, bounceOnAddOptions: {duration: 500, height: 100},bounceOnAddCallback: function() {console.log(*done*)}});</v>
      </c>
    </row>
    <row r="197" spans="1:19" x14ac:dyDescent="0.25">
      <c r="A197" t="e">
        <v>#N/A</v>
      </c>
      <c r="B197" t="s">
        <v>415</v>
      </c>
      <c r="C197" t="str">
        <f>VLOOKUP($B197,Feuil2!$A:$U,2,FALSE)</f>
        <v>052</v>
      </c>
      <c r="D197" t="str">
        <f>VLOOKUP($B197,Feuil2!$A:$U,3,FALSE)</f>
        <v>SAINT-DIZIER</v>
      </c>
      <c r="E197" t="str">
        <f>VLOOKUP($B197,Feuil2!$A:$U,4,FALSE)</f>
        <v>52448</v>
      </c>
      <c r="F197" t="str">
        <f>VLOOKUP($B197,Feuil2!$A:$U,5,FALSE)</f>
        <v>CLG</v>
      </c>
      <c r="G197" t="str">
        <f>VLOOKUP($B197,Feuil2!$A:$U,6,FALSE)</f>
        <v>LA NOUE</v>
      </c>
      <c r="H197" t="str">
        <f>VLOOKUP($B197,Feuil2!$A:$U,7,FALSE)</f>
        <v>CLG LA NOUE</v>
      </c>
      <c r="I197" t="str">
        <f>VLOOKUP($B197,Feuil2!$A:$U,8,FALSE)</f>
        <v>ST DIZIER</v>
      </c>
      <c r="J197" t="str">
        <f>VLOOKUP($B197,Feuil2!$A:$U,9,FALSE)</f>
        <v>SAINT-DIZIER</v>
      </c>
      <c r="K197" t="str">
        <f>VLOOKUP($B197,Feuil2!$A:$U,10,FALSE)</f>
        <v>03.25.05.34.07</v>
      </c>
      <c r="L197" t="str">
        <f>VLOOKUP($B197,Feuil2!$A:$U,11,FALSE)</f>
        <v>http://sepia.ac-reims.fr/clg-la-noue</v>
      </c>
      <c r="M197" t="str">
        <f>VLOOKUP($B197,Feuil2!$A:$U,12,FALSE)</f>
        <v>48.6387354</v>
      </c>
      <c r="N197" t="str">
        <f>VLOOKUP($B197,Feuil2!$A:$U,13,FALSE)</f>
        <v>4.9314835</v>
      </c>
      <c r="O197" t="str">
        <f>VLOOKUP($B197,Feuil2!$A:$U,14,FALSE)</f>
        <v>ce.0520051Y@ac-reims.fr</v>
      </c>
      <c r="P197" t="str">
        <f>VLOOKUP($B197,Feuil2!$A:$U,15,FALSE)</f>
        <v>22 RUE HENRY BORDEAUX</v>
      </c>
      <c r="Q197" t="str">
        <f>VLOOKUP($B197,Feuil2!$A:$U,16,FALSE)</f>
        <v>52100</v>
      </c>
      <c r="R197" t="str">
        <f>VLOOKUP($B197,Feuil2!$A:$U,17,FALSE)</f>
        <v>ST DIZIER</v>
      </c>
      <c r="S197" s="7" t="str">
        <f>VLOOKUP($B197,Feuil2!$A:$U,18,FALSE)</f>
        <v>,bounceOnAdd: true, bounceOnAddOptions: {duration: 500, height: 100},bounceOnAddCallback: function() {console.log(*done*)}});</v>
      </c>
    </row>
    <row r="198" spans="1:19" x14ac:dyDescent="0.25">
      <c r="A198" t="e">
        <v>#N/A</v>
      </c>
      <c r="B198" t="s">
        <v>400</v>
      </c>
      <c r="C198" t="str">
        <f>VLOOKUP($B198,Feuil2!$A:$U,2,FALSE)</f>
        <v>052</v>
      </c>
      <c r="D198" t="str">
        <f>VLOOKUP($B198,Feuil2!$A:$U,3,FALSE)</f>
        <v>LANGRES</v>
      </c>
      <c r="E198" t="str">
        <f>VLOOKUP($B198,Feuil2!$A:$U,4,FALSE)</f>
        <v>52269</v>
      </c>
      <c r="F198" t="str">
        <f>VLOOKUP($B198,Feuil2!$A:$U,5,FALSE)</f>
        <v>CLG</v>
      </c>
      <c r="G198" t="str">
        <f>VLOOKUP($B198,Feuil2!$A:$U,6,FALSE)</f>
        <v>DIDEROT</v>
      </c>
      <c r="H198" t="str">
        <f>VLOOKUP($B198,Feuil2!$A:$U,7,FALSE)</f>
        <v>CLG DIDEROT</v>
      </c>
      <c r="I198" t="str">
        <f>VLOOKUP($B198,Feuil2!$A:$U,8,FALSE)</f>
        <v>CHAUMONT</v>
      </c>
      <c r="J198" t="str">
        <f>VLOOKUP($B198,Feuil2!$A:$U,9,FALSE)</f>
        <v>LANGRES</v>
      </c>
      <c r="K198" t="str">
        <f>VLOOKUP($B198,Feuil2!$A:$U,10,FALSE)</f>
        <v>03.25.87.55.95</v>
      </c>
      <c r="L198">
        <f>VLOOKUP($B198,Feuil2!$A:$U,11,FALSE)</f>
        <v>0</v>
      </c>
      <c r="M198" t="str">
        <f>VLOOKUP($B198,Feuil2!$A:$U,12,FALSE)</f>
        <v>47.8621152</v>
      </c>
      <c r="N198" t="str">
        <f>VLOOKUP($B198,Feuil2!$A:$U,13,FALSE)</f>
        <v>5.3339636</v>
      </c>
      <c r="O198" t="str">
        <f>VLOOKUP($B198,Feuil2!$A:$U,14,FALSE)</f>
        <v>ce.0520052Z@ac-reims.fr</v>
      </c>
      <c r="P198" t="str">
        <f>VLOOKUP($B198,Feuil2!$A:$U,15,FALSE)</f>
        <v>17 PLACE DIDEROT</v>
      </c>
      <c r="Q198" t="str">
        <f>VLOOKUP($B198,Feuil2!$A:$U,16,FALSE)</f>
        <v>52200</v>
      </c>
      <c r="R198" t="str">
        <f>VLOOKUP($B198,Feuil2!$A:$U,17,FALSE)</f>
        <v>LANGRES</v>
      </c>
      <c r="S198" s="7" t="str">
        <f>VLOOKUP($B198,Feuil2!$A:$U,18,FALSE)</f>
        <v>,bounceOnAdd: true, bounceOnAddOptions: {duration: 500, height: 100},bounceOnAddCallback: function() {console.log(*done*)}});</v>
      </c>
    </row>
    <row r="199" spans="1:19" x14ac:dyDescent="0.25">
      <c r="A199" t="e">
        <v>#N/A</v>
      </c>
      <c r="B199" t="s">
        <v>423</v>
      </c>
      <c r="C199" t="str">
        <f>VLOOKUP($B199,Feuil2!$A:$U,2,FALSE)</f>
        <v>052</v>
      </c>
      <c r="D199" t="str">
        <f>VLOOKUP($B199,Feuil2!$A:$U,3,FALSE)</f>
        <v>WASSY</v>
      </c>
      <c r="E199" t="str">
        <f>VLOOKUP($B199,Feuil2!$A:$U,4,FALSE)</f>
        <v>52550</v>
      </c>
      <c r="F199" t="str">
        <f>VLOOKUP($B199,Feuil2!$A:$U,5,FALSE)</f>
        <v>CLG</v>
      </c>
      <c r="G199" t="str">
        <f>VLOOKUP($B199,Feuil2!$A:$U,6,FALSE)</f>
        <v>PAUL CLAUDEL</v>
      </c>
      <c r="H199" t="str">
        <f>VLOOKUP($B199,Feuil2!$A:$U,7,FALSE)</f>
        <v>CLG PAUL CLAUDEL</v>
      </c>
      <c r="I199" t="str">
        <f>VLOOKUP($B199,Feuil2!$A:$U,8,FALSE)</f>
        <v>ST DIZIER</v>
      </c>
      <c r="J199" t="str">
        <f>VLOOKUP($B199,Feuil2!$A:$U,9,FALSE)</f>
        <v>WASSY</v>
      </c>
      <c r="K199" t="str">
        <f>VLOOKUP($B199,Feuil2!$A:$U,10,FALSE)</f>
        <v>03.25.55.33.29</v>
      </c>
      <c r="L199">
        <f>VLOOKUP($B199,Feuil2!$A:$U,11,FALSE)</f>
        <v>0</v>
      </c>
      <c r="M199" t="str">
        <f>VLOOKUP($B199,Feuil2!$A:$U,12,FALSE)</f>
        <v>48.5045749</v>
      </c>
      <c r="N199" t="str">
        <f>VLOOKUP($B199,Feuil2!$A:$U,13,FALSE)</f>
        <v>4.9411903</v>
      </c>
      <c r="O199" t="str">
        <f>VLOOKUP($B199,Feuil2!$A:$U,14,FALSE)</f>
        <v>ce.0520708M@ac-reims.fr</v>
      </c>
      <c r="P199" t="str">
        <f>VLOOKUP($B199,Feuil2!$A:$U,15,FALSE)</f>
        <v>75 RUE DE LA MADELEINE</v>
      </c>
      <c r="Q199" t="str">
        <f>VLOOKUP($B199,Feuil2!$A:$U,16,FALSE)</f>
        <v>52130</v>
      </c>
      <c r="R199" t="str">
        <f>VLOOKUP($B199,Feuil2!$A:$U,17,FALSE)</f>
        <v>WASSY</v>
      </c>
      <c r="S199" s="7" t="str">
        <f>VLOOKUP($B199,Feuil2!$A:$U,18,FALSE)</f>
        <v>,bounceOnAdd: true, bounceOnAddOptions: {duration: 500, height: 100},bounceOnAddCallback: function() {console.log(*done*)}});</v>
      </c>
    </row>
    <row r="200" spans="1:19" x14ac:dyDescent="0.25">
      <c r="A200" t="e">
        <v>#N/A</v>
      </c>
      <c r="B200" t="s">
        <v>379</v>
      </c>
      <c r="C200" t="str">
        <f>VLOOKUP($B200,Feuil2!$A:$U,2,FALSE)</f>
        <v>052</v>
      </c>
      <c r="D200" t="str">
        <f>VLOOKUP($B200,Feuil2!$A:$U,3,FALSE)</f>
        <v>CHAUMONT</v>
      </c>
      <c r="E200" t="str">
        <f>VLOOKUP($B200,Feuil2!$A:$U,4,FALSE)</f>
        <v>52121</v>
      </c>
      <c r="F200" t="str">
        <f>VLOOKUP($B200,Feuil2!$A:$U,5,FALSE)</f>
        <v>CLG</v>
      </c>
      <c r="G200" t="str">
        <f>VLOOKUP($B200,Feuil2!$A:$U,6,FALSE)</f>
        <v>CAMILLE SAINT-SAENS</v>
      </c>
      <c r="H200" t="str">
        <f>VLOOKUP($B200,Feuil2!$A:$U,7,FALSE)</f>
        <v>CLG CAMILLE SAINT-SAENS</v>
      </c>
      <c r="I200" t="str">
        <f>VLOOKUP($B200,Feuil2!$A:$U,8,FALSE)</f>
        <v>CHAUMONT</v>
      </c>
      <c r="J200" t="str">
        <f>VLOOKUP($B200,Feuil2!$A:$U,9,FALSE)</f>
        <v>CHAUMONT</v>
      </c>
      <c r="K200" t="str">
        <f>VLOOKUP($B200,Feuil2!$A:$U,10,FALSE)</f>
        <v>03.25.32.52.44</v>
      </c>
      <c r="L200">
        <f>VLOOKUP($B200,Feuil2!$A:$U,11,FALSE)</f>
        <v>0</v>
      </c>
      <c r="M200" t="str">
        <f>VLOOKUP($B200,Feuil2!$A:$U,12,FALSE)</f>
        <v>48.1124791</v>
      </c>
      <c r="N200" t="str">
        <f>VLOOKUP($B200,Feuil2!$A:$U,13,FALSE)</f>
        <v>5.1409211</v>
      </c>
      <c r="O200" t="str">
        <f>VLOOKUP($B200,Feuil2!$A:$U,14,FALSE)</f>
        <v>ce.0520733P@ac-reims.fr</v>
      </c>
      <c r="P200" t="str">
        <f>VLOOKUP($B200,Feuil2!$A:$U,15,FALSE)</f>
        <v>48 RUE VICTOIRE DE LA MARNE</v>
      </c>
      <c r="Q200" t="str">
        <f>VLOOKUP($B200,Feuil2!$A:$U,16,FALSE)</f>
        <v>52014</v>
      </c>
      <c r="R200" t="str">
        <f>VLOOKUP($B200,Feuil2!$A:$U,17,FALSE)</f>
        <v>CHAUMONT CEDEX</v>
      </c>
      <c r="S200" s="7" t="str">
        <f>VLOOKUP($B200,Feuil2!$A:$U,18,FALSE)</f>
        <v>,bounceOnAdd: true, bounceOnAddOptions: {duration: 500, height: 100},bounceOnAddCallback: function() {console.log(*done*)}});</v>
      </c>
    </row>
    <row r="201" spans="1:19" x14ac:dyDescent="0.25">
      <c r="A201" t="e">
        <v>#N/A</v>
      </c>
      <c r="B201" t="s">
        <v>372</v>
      </c>
      <c r="C201" t="str">
        <f>VLOOKUP($B201,Feuil2!$A:$U,2,FALSE)</f>
        <v>052</v>
      </c>
      <c r="D201" t="str">
        <f>VLOOKUP($B201,Feuil2!$A:$U,3,FALSE)</f>
        <v>CHALINDREY</v>
      </c>
      <c r="E201" t="str">
        <f>VLOOKUP($B201,Feuil2!$A:$U,4,FALSE)</f>
        <v>52093</v>
      </c>
      <c r="F201" t="str">
        <f>VLOOKUP($B201,Feuil2!$A:$U,5,FALSE)</f>
        <v>CLG</v>
      </c>
      <c r="G201" t="str">
        <f>VLOOKUP($B201,Feuil2!$A:$U,6,FALSE)</f>
        <v>HENRI VINCENOT</v>
      </c>
      <c r="H201" t="str">
        <f>VLOOKUP($B201,Feuil2!$A:$U,7,FALSE)</f>
        <v>CLG HENRI VINCENOT</v>
      </c>
      <c r="I201" t="str">
        <f>VLOOKUP($B201,Feuil2!$A:$U,8,FALSE)</f>
        <v>CHAUMONT</v>
      </c>
      <c r="J201" t="str">
        <f>VLOOKUP($B201,Feuil2!$A:$U,9,FALSE)</f>
        <v>CHALINDREY</v>
      </c>
      <c r="K201" t="str">
        <f>VLOOKUP($B201,Feuil2!$A:$U,10,FALSE)</f>
        <v>03.25.88.51.42</v>
      </c>
      <c r="L201">
        <f>VLOOKUP($B201,Feuil2!$A:$U,11,FALSE)</f>
        <v>0</v>
      </c>
      <c r="M201" t="str">
        <f>VLOOKUP($B201,Feuil2!$A:$U,12,FALSE)</f>
        <v>47.8075784</v>
      </c>
      <c r="N201" t="str">
        <f>VLOOKUP($B201,Feuil2!$A:$U,13,FALSE)</f>
        <v>5.4330251</v>
      </c>
      <c r="O201" t="str">
        <f>VLOOKUP($B201,Feuil2!$A:$U,14,FALSE)</f>
        <v>ce.0520794F@ac-reims.fr</v>
      </c>
      <c r="P201" t="str">
        <f>VLOOKUP($B201,Feuil2!$A:$U,15,FALSE)</f>
        <v>19 RUE DES ADIEUX</v>
      </c>
      <c r="Q201" t="str">
        <f>VLOOKUP($B201,Feuil2!$A:$U,16,FALSE)</f>
        <v>52600</v>
      </c>
      <c r="R201" t="str">
        <f>VLOOKUP($B201,Feuil2!$A:$U,17,FALSE)</f>
        <v>CHALINDREY</v>
      </c>
      <c r="S201" s="7" t="str">
        <f>VLOOKUP($B201,Feuil2!$A:$U,18,FALSE)</f>
        <v>,bounceOnAdd: true, bounceOnAddOptions: {duration: 500, height: 100},bounceOnAddCallback: function() {console.log(*done*)}});</v>
      </c>
    </row>
    <row r="202" spans="1:19" x14ac:dyDescent="0.25">
      <c r="A202" t="e">
        <v>#N/A</v>
      </c>
      <c r="B202" t="s">
        <v>388</v>
      </c>
      <c r="C202" t="str">
        <f>VLOOKUP($B202,Feuil2!$A:$U,2,FALSE)</f>
        <v>052</v>
      </c>
      <c r="D202" t="str">
        <f>VLOOKUP($B202,Feuil2!$A:$U,3,FALSE)</f>
        <v>COLOMBEY LES DEUX EGLISES</v>
      </c>
      <c r="E202" t="str">
        <f>VLOOKUP($B202,Feuil2!$A:$U,4,FALSE)</f>
        <v>52140</v>
      </c>
      <c r="F202" t="str">
        <f>VLOOKUP($B202,Feuil2!$A:$U,5,FALSE)</f>
        <v>CLG</v>
      </c>
      <c r="G202" t="str">
        <f>VLOOKUP($B202,Feuil2!$A:$U,6,FALSE)</f>
        <v>COLOMBEY LES DEUX ÉGLISES</v>
      </c>
      <c r="H202" t="str">
        <f>VLOOKUP($B202,Feuil2!$A:$U,7,FALSE)</f>
        <v>CLG COLOMBEY LES DEUX ÉGLISES</v>
      </c>
      <c r="I202" t="str">
        <f>VLOOKUP($B202,Feuil2!$A:$U,8,FALSE)</f>
        <v>CHAUMONT</v>
      </c>
      <c r="J202" t="str">
        <f>VLOOKUP($B202,Feuil2!$A:$U,9,FALSE)</f>
        <v>COLOMBEY-LES-D.</v>
      </c>
      <c r="K202" t="str">
        <f>VLOOKUP($B202,Feuil2!$A:$U,10,FALSE)</f>
        <v>03.25.01.52.65</v>
      </c>
      <c r="L202" t="str">
        <f>VLOOKUP($B202,Feuil2!$A:$U,11,FALSE)</f>
        <v>http://sepia.ac-reims.fr/clg-colombey/-spip-/</v>
      </c>
      <c r="M202" t="str">
        <f>VLOOKUP($B202,Feuil2!$A:$U,12,FALSE)</f>
        <v>48.2226029</v>
      </c>
      <c r="N202" t="str">
        <f>VLOOKUP($B202,Feuil2!$A:$U,13,FALSE)</f>
        <v>4.8907636</v>
      </c>
      <c r="O202" t="str">
        <f>VLOOKUP($B202,Feuil2!$A:$U,14,FALSE)</f>
        <v>ce.0520814C@ac-reims.fr</v>
      </c>
      <c r="P202" t="str">
        <f>VLOOKUP($B202,Feuil2!$A:$U,15,FALSE)</f>
        <v>RUE PISSELOUP</v>
      </c>
      <c r="Q202" t="str">
        <f>VLOOKUP($B202,Feuil2!$A:$U,16,FALSE)</f>
        <v>52330</v>
      </c>
      <c r="R202" t="str">
        <f>VLOOKUP($B202,Feuil2!$A:$U,17,FALSE)</f>
        <v>COLOMBEY LES DEUX EGLISES</v>
      </c>
      <c r="S202" s="7" t="str">
        <f>VLOOKUP($B202,Feuil2!$A:$U,18,FALSE)</f>
        <v>,bounceOnAdd: true, bounceOnAddOptions: {duration: 500, height: 100},bounceOnAddCallback: function() {console.log(*done*)}});</v>
      </c>
    </row>
    <row r="203" spans="1:19" x14ac:dyDescent="0.25">
      <c r="A203" t="e">
        <v>#N/A</v>
      </c>
      <c r="B203" t="s">
        <v>385</v>
      </c>
      <c r="C203" t="str">
        <f>VLOOKUP($B203,Feuil2!$A:$U,2,FALSE)</f>
        <v>052</v>
      </c>
      <c r="D203" t="str">
        <f>VLOOKUP($B203,Feuil2!$A:$U,3,FALSE)</f>
        <v>CHEVILLON</v>
      </c>
      <c r="E203" t="str">
        <f>VLOOKUP($B203,Feuil2!$A:$U,4,FALSE)</f>
        <v>52123</v>
      </c>
      <c r="F203" t="str">
        <f>VLOOKUP($B203,Feuil2!$A:$U,5,FALSE)</f>
        <v>CLG</v>
      </c>
      <c r="G203" t="str">
        <f>VLOOKUP($B203,Feuil2!$A:$U,6,FALSE)</f>
        <v>RENE ROLLIN</v>
      </c>
      <c r="H203" t="str">
        <f>VLOOKUP($B203,Feuil2!$A:$U,7,FALSE)</f>
        <v>CLG RENE ROLLIN</v>
      </c>
      <c r="I203" t="str">
        <f>VLOOKUP($B203,Feuil2!$A:$U,8,FALSE)</f>
        <v>ST DIZIER</v>
      </c>
      <c r="J203" t="str">
        <f>VLOOKUP($B203,Feuil2!$A:$U,9,FALSE)</f>
        <v>CHEVILLON</v>
      </c>
      <c r="K203" t="str">
        <f>VLOOKUP($B203,Feuil2!$A:$U,10,FALSE)</f>
        <v>03.25.04.41.05</v>
      </c>
      <c r="L203" t="str">
        <f>VLOOKUP($B203,Feuil2!$A:$U,11,FALSE)</f>
        <v>http://sepia.ac-reims.fr/clg-chevillon</v>
      </c>
      <c r="M203" t="str">
        <f>VLOOKUP($B203,Feuil2!$A:$U,12,FALSE)</f>
        <v>48.5248788</v>
      </c>
      <c r="N203" t="str">
        <f>VLOOKUP($B203,Feuil2!$A:$U,13,FALSE)</f>
        <v>5.114921</v>
      </c>
      <c r="O203" t="str">
        <f>VLOOKUP($B203,Feuil2!$A:$U,14,FALSE)</f>
        <v>ce.0520842H@ac-reims.fr</v>
      </c>
      <c r="P203" t="str">
        <f>VLOOKUP($B203,Feuil2!$A:$U,15,FALSE)</f>
        <v>24 RUE DU BAS DU BAN</v>
      </c>
      <c r="Q203" t="str">
        <f>VLOOKUP($B203,Feuil2!$A:$U,16,FALSE)</f>
        <v>52170</v>
      </c>
      <c r="R203" t="str">
        <f>VLOOKUP($B203,Feuil2!$A:$U,17,FALSE)</f>
        <v>CHEVILLON</v>
      </c>
      <c r="S203" s="7" t="str">
        <f>VLOOKUP($B203,Feuil2!$A:$U,18,FALSE)</f>
        <v>,bounceOnAdd: true, bounceOnAddOptions: {duration: 500, height: 100},bounceOnAddCallback: function() {console.log(*done*)}});</v>
      </c>
    </row>
    <row r="204" spans="1:19" x14ac:dyDescent="0.25">
      <c r="A204" t="e">
        <v>#N/A</v>
      </c>
      <c r="B204" t="s">
        <v>257</v>
      </c>
      <c r="C204" t="str">
        <f>VLOOKUP($B204,Feuil2!$A:$U,2,FALSE)</f>
        <v>051</v>
      </c>
      <c r="D204" t="str">
        <f>VLOOKUP($B204,Feuil2!$A:$U,3,FALSE)</f>
        <v>CHALONS-EN-CHAMPAGNE</v>
      </c>
      <c r="E204" t="str">
        <f>VLOOKUP($B204,Feuil2!$A:$U,4,FALSE)</f>
        <v>51108</v>
      </c>
      <c r="F204" t="str">
        <f>VLOOKUP($B204,Feuil2!$A:$U,5,FALSE)</f>
        <v>EREA</v>
      </c>
      <c r="G204" t="str">
        <f>VLOOKUP($B204,Feuil2!$A:$U,6,FALSE)</f>
        <v>ETABLISSEMENT REGIONAL D'ENSEIGNT ADAPTE</v>
      </c>
      <c r="H204" t="str">
        <f>VLOOKUP($B204,Feuil2!$A:$U,7,FALSE)</f>
        <v>EREA DE BOURNEVILLE</v>
      </c>
      <c r="I204" t="str">
        <f>VLOOKUP($B204,Feuil2!$A:$U,8,FALSE)</f>
        <v>ECOLE REGIONALE DU SECOND DEGRE</v>
      </c>
      <c r="J204" t="str">
        <f>VLOOKUP($B204,Feuil2!$A:$U,9,FALSE)</f>
        <v xml:space="preserve">EREA          </v>
      </c>
      <c r="K204" t="str">
        <f>VLOOKUP($B204,Feuil2!$A:$U,10,FALSE)</f>
        <v>03.26.65.18.17</v>
      </c>
      <c r="L204">
        <f>VLOOKUP($B204,Feuil2!$A:$U,11,FALSE)</f>
        <v>0</v>
      </c>
      <c r="M204">
        <f>VLOOKUP($B204,Feuil2!$A:$U,12,FALSE)</f>
        <v>48.973658200000003</v>
      </c>
      <c r="N204">
        <f>VLOOKUP($B204,Feuil2!$A:$U,13,FALSE)</f>
        <v>4.3729747999999997</v>
      </c>
      <c r="O204" t="str">
        <f>VLOOKUP($B204,Feuil2!$A:$U,14,FALSE)</f>
        <v>ce.0511106A@ac-reims.fr</v>
      </c>
      <c r="P204" t="str">
        <f>VLOOKUP($B204,Feuil2!$A:$U,15,FALSE)</f>
        <v>61 RUE DU CDT DERRIEN</v>
      </c>
      <c r="Q204" t="str">
        <f>VLOOKUP($B204,Feuil2!$A:$U,16,FALSE)</f>
        <v>51000</v>
      </c>
      <c r="R204" t="str">
        <f>VLOOKUP($B204,Feuil2!$A:$U,17,FALSE)</f>
        <v xml:space="preserve">CHALONS EN CHAMPAGNE      </v>
      </c>
      <c r="S204" s="7" t="str">
        <f>VLOOKUP($B204,Feuil2!$A:$U,18,FALSE)</f>
        <v>,bounceOnAdd: true, bounceOnAddOptions: {duration: 500, height: 100},bounceOnAddCallback: function() {console.log(*done*)}});</v>
      </c>
    </row>
    <row r="205" spans="1:19" x14ac:dyDescent="0.25">
      <c r="A205" t="e">
        <v>#N/A</v>
      </c>
      <c r="B205" t="s">
        <v>424</v>
      </c>
      <c r="C205" t="str">
        <f>VLOOKUP($B205,Feuil2!$A:$U,2,FALSE)</f>
        <v>052</v>
      </c>
      <c r="D205" t="str">
        <f>VLOOKUP($B205,Feuil2!$A:$U,3,FALSE)</f>
        <v>WASSY</v>
      </c>
      <c r="E205" t="str">
        <f>VLOOKUP($B205,Feuil2!$A:$U,4,FALSE)</f>
        <v>52550</v>
      </c>
      <c r="F205" t="str">
        <f>VLOOKUP($B205,Feuil2!$A:$U,5,FALSE)</f>
        <v>EREA</v>
      </c>
      <c r="G205" t="str">
        <f>VLOOKUP($B205,Feuil2!$A:$U,6,FALSE)</f>
        <v>ETABLISSEMENT REGIONAL D'ENSEIGNT ADAPTE</v>
      </c>
      <c r="H205" t="str">
        <f>VLOOKUP($B205,Feuil2!$A:$U,7,FALSE)</f>
        <v>EREA DE PRES AUX SAULES</v>
      </c>
      <c r="I205" t="str">
        <f>VLOOKUP($B205,Feuil2!$A:$U,8,FALSE)</f>
        <v>ECOLE REGIONALE DU SECOND DEGRE</v>
      </c>
      <c r="J205" t="str">
        <f>VLOOKUP($B205,Feuil2!$A:$U,9,FALSE)</f>
        <v xml:space="preserve">EREA          </v>
      </c>
      <c r="K205" t="str">
        <f>VLOOKUP($B205,Feuil2!$A:$U,10,FALSE)</f>
        <v>03.25.55.30.64</v>
      </c>
      <c r="L205">
        <f>VLOOKUP($B205,Feuil2!$A:$U,11,FALSE)</f>
        <v>0</v>
      </c>
      <c r="M205">
        <f>VLOOKUP($B205,Feuil2!$A:$U,12,FALSE)</f>
        <v>48.502909500000001</v>
      </c>
      <c r="N205">
        <f>VLOOKUP($B205,Feuil2!$A:$U,13,FALSE)</f>
        <v>4.9418924000000004</v>
      </c>
      <c r="O205" t="str">
        <f>VLOOKUP($B205,Feuil2!$A:$U,14,FALSE)</f>
        <v>ce.0520709N@ac-reims.fr</v>
      </c>
      <c r="P205" t="str">
        <f>VLOOKUP($B205,Feuil2!$A:$U,15,FALSE)</f>
        <v>RUE DE LA MADELEINE</v>
      </c>
      <c r="Q205" t="str">
        <f>VLOOKUP($B205,Feuil2!$A:$U,16,FALSE)</f>
        <v>52130</v>
      </c>
      <c r="R205" t="str">
        <f>VLOOKUP($B205,Feuil2!$A:$U,17,FALSE)</f>
        <v xml:space="preserve">WASSY                     </v>
      </c>
      <c r="S205" s="7" t="str">
        <f>VLOOKUP($B205,Feuil2!$A:$U,18,FALSE)</f>
        <v>,bounceOnAdd: true, bounceOnAddOptions: {duration: 500, height: 100},bounceOnAddCallback: function() {console.log(*done*)}});</v>
      </c>
    </row>
    <row r="206" spans="1:19" x14ac:dyDescent="0.25">
      <c r="A206" t="e">
        <v>#N/A</v>
      </c>
      <c r="B206" t="s">
        <v>117</v>
      </c>
      <c r="C206" t="str">
        <f>VLOOKUP($B206,Feuil2!$A:$U,2,FALSE)</f>
        <v>008</v>
      </c>
      <c r="D206" t="str">
        <f>VLOOKUP($B206,Feuil2!$A:$U,3,FALSE)</f>
        <v>GIVET</v>
      </c>
      <c r="E206" t="str">
        <f>VLOOKUP($B206,Feuil2!$A:$U,4,FALSE)</f>
        <v>08190</v>
      </c>
      <c r="F206" t="str">
        <f>VLOOKUP($B206,Feuil2!$A:$U,5,FALSE)</f>
        <v>LG</v>
      </c>
      <c r="G206" t="str">
        <f>VLOOKUP($B206,Feuil2!$A:$U,6,FALSE)</f>
        <v>VAUBAN</v>
      </c>
      <c r="H206" t="str">
        <f>VLOOKUP($B206,Feuil2!$A:$U,7,FALSE)</f>
        <v>LG VAUBAN</v>
      </c>
      <c r="I206" t="str">
        <f>VLOOKUP($B206,Feuil2!$A:$U,8,FALSE)</f>
        <v>VALL.MEUSE</v>
      </c>
      <c r="J206" t="str">
        <f>VLOOKUP($B206,Feuil2!$A:$U,9,FALSE)</f>
        <v>GIVET</v>
      </c>
      <c r="K206" t="str">
        <f>VLOOKUP($B206,Feuil2!$A:$U,10,FALSE)</f>
        <v>03.24.42.09.42</v>
      </c>
      <c r="L206">
        <f>VLOOKUP($B206,Feuil2!$A:$U,11,FALSE)</f>
        <v>0</v>
      </c>
      <c r="M206" t="str">
        <f>VLOOKUP($B206,Feuil2!$A:$U,12,FALSE)</f>
        <v>50.1333507</v>
      </c>
      <c r="N206" t="str">
        <f>VLOOKUP($B206,Feuil2!$A:$U,13,FALSE)</f>
        <v>4.8290853</v>
      </c>
      <c r="O206" t="str">
        <f>VLOOKUP($B206,Feuil2!$A:$U,14,FALSE)</f>
        <v>ce.0080018B@ac-reims.fr</v>
      </c>
      <c r="P206" t="str">
        <f>VLOOKUP($B206,Feuil2!$A:$U,15,FALSE)</f>
        <v>15 RUE ANDRE BOUSY</v>
      </c>
      <c r="Q206" t="str">
        <f>VLOOKUP($B206,Feuil2!$A:$U,16,FALSE)</f>
        <v>08600</v>
      </c>
      <c r="R206" t="str">
        <f>VLOOKUP($B206,Feuil2!$A:$U,17,FALSE)</f>
        <v>GIVET</v>
      </c>
      <c r="S206" s="7" t="str">
        <f>VLOOKUP($B206,Feuil2!$A:$U,18,FALSE)</f>
        <v>,bounceOnAdd: true, bounceOnAddOptions: {duration: 500, height: 100},bounceOnAddCallback: function() {console.log(*done*)}});</v>
      </c>
    </row>
    <row r="207" spans="1:19" x14ac:dyDescent="0.25">
      <c r="A207" t="e">
        <v>#N/A</v>
      </c>
      <c r="B207" t="s">
        <v>164</v>
      </c>
      <c r="C207" t="str">
        <f>VLOOKUP($B207,Feuil2!$A:$U,2,FALSE)</f>
        <v>008</v>
      </c>
      <c r="D207" t="str">
        <f>VLOOKUP($B207,Feuil2!$A:$U,3,FALSE)</f>
        <v>VOUZIERS</v>
      </c>
      <c r="E207" t="str">
        <f>VLOOKUP($B207,Feuil2!$A:$U,4,FALSE)</f>
        <v>08490</v>
      </c>
      <c r="F207" t="str">
        <f>VLOOKUP($B207,Feuil2!$A:$U,5,FALSE)</f>
        <v>LG</v>
      </c>
      <c r="G207" t="str">
        <f>VLOOKUP($B207,Feuil2!$A:$U,6,FALSE)</f>
        <v>THOMAS MASARYK</v>
      </c>
      <c r="H207" t="str">
        <f>VLOOKUP($B207,Feuil2!$A:$U,7,FALSE)</f>
        <v>LG THOMAS MASARYK</v>
      </c>
      <c r="I207" t="str">
        <f>VLOOKUP($B207,Feuil2!$A:$U,8,FALSE)</f>
        <v>SUD ARDEN.</v>
      </c>
      <c r="J207" t="str">
        <f>VLOOKUP($B207,Feuil2!$A:$U,9,FALSE)</f>
        <v>VOUZIERS-LE CHESNE</v>
      </c>
      <c r="K207" t="str">
        <f>VLOOKUP($B207,Feuil2!$A:$U,10,FALSE)</f>
        <v>03.24.71.15.79</v>
      </c>
      <c r="L207" t="str">
        <f>VLOOKUP($B207,Feuil2!$A:$U,11,FALSE)</f>
        <v>http://sepia.ac-reims.fr/lyc-masaryk/-joomla-/</v>
      </c>
      <c r="M207" t="str">
        <f>VLOOKUP($B207,Feuil2!$A:$U,12,FALSE)</f>
        <v>49.3972499</v>
      </c>
      <c r="N207" t="str">
        <f>VLOOKUP($B207,Feuil2!$A:$U,13,FALSE)</f>
        <v>4.6970741</v>
      </c>
      <c r="O207" t="str">
        <f>VLOOKUP($B207,Feuil2!$A:$U,14,FALSE)</f>
        <v>ce.0080053P@ac-reims.fr</v>
      </c>
      <c r="P207" t="str">
        <f>VLOOKUP($B207,Feuil2!$A:$U,15,FALSE)</f>
        <v>35 RUE BOURNIZET</v>
      </c>
      <c r="Q207" t="str">
        <f>VLOOKUP($B207,Feuil2!$A:$U,16,FALSE)</f>
        <v>08400</v>
      </c>
      <c r="R207" t="str">
        <f>VLOOKUP($B207,Feuil2!$A:$U,17,FALSE)</f>
        <v>VOUZIERS</v>
      </c>
      <c r="S207" s="7" t="str">
        <f>VLOOKUP($B207,Feuil2!$A:$U,18,FALSE)</f>
        <v>,bounceOnAdd: true, bounceOnAddOptions: {duration: 500, height: 100},bounceOnAddCallback: function() {console.log(*done*)}});</v>
      </c>
    </row>
    <row r="208" spans="1:19" x14ac:dyDescent="0.25">
      <c r="A208" t="e">
        <v>#N/A</v>
      </c>
      <c r="B208" t="s">
        <v>235</v>
      </c>
      <c r="C208" t="str">
        <f>VLOOKUP($B208,Feuil2!$A:$U,2,FALSE)</f>
        <v>010</v>
      </c>
      <c r="D208" t="str">
        <f>VLOOKUP($B208,Feuil2!$A:$U,3,FALSE)</f>
        <v>TROYES</v>
      </c>
      <c r="E208" t="str">
        <f>VLOOKUP($B208,Feuil2!$A:$U,4,FALSE)</f>
        <v>10387</v>
      </c>
      <c r="F208" t="str">
        <f>VLOOKUP($B208,Feuil2!$A:$U,5,FALSE)</f>
        <v>LG</v>
      </c>
      <c r="G208" t="str">
        <f>VLOOKUP($B208,Feuil2!$A:$U,6,FALSE)</f>
        <v>CAMILLE CLAUDEL</v>
      </c>
      <c r="H208" t="str">
        <f>VLOOKUP($B208,Feuil2!$A:$U,7,FALSE)</f>
        <v>LG CAMILLE CLAUDEL</v>
      </c>
      <c r="I208" t="str">
        <f>VLOOKUP($B208,Feuil2!$A:$U,8,FALSE)</f>
        <v>TROYES</v>
      </c>
      <c r="J208" t="str">
        <f>VLOOKUP($B208,Feuil2!$A:$U,9,FALSE)</f>
        <v>TROYES</v>
      </c>
      <c r="K208" t="str">
        <f>VLOOKUP($B208,Feuil2!$A:$U,10,FALSE)</f>
        <v>03.25.73.34.74</v>
      </c>
      <c r="L208" t="str">
        <f>VLOOKUP($B208,Feuil2!$A:$U,11,FALSE)</f>
        <v>http://sepia.ac-reims.fr/lyc-camille-claudel/-spip-/</v>
      </c>
      <c r="M208" t="str">
        <f>VLOOKUP($B208,Feuil2!$A:$U,12,FALSE)</f>
        <v>48.2919217</v>
      </c>
      <c r="N208" t="str">
        <f>VLOOKUP($B208,Feuil2!$A:$U,13,FALSE)</f>
        <v>4.0788493</v>
      </c>
      <c r="O208" t="str">
        <f>VLOOKUP($B208,Feuil2!$A:$U,14,FALSE)</f>
        <v>ce.0101028N@ac-reims.fr</v>
      </c>
      <c r="P208" t="str">
        <f>VLOOKUP($B208,Feuil2!$A:$U,15,FALSE)</f>
        <v>28 RUE DES TERRASSES</v>
      </c>
      <c r="Q208" t="str">
        <f>VLOOKUP($B208,Feuil2!$A:$U,16,FALSE)</f>
        <v>10026</v>
      </c>
      <c r="R208" t="str">
        <f>VLOOKUP($B208,Feuil2!$A:$U,17,FALSE)</f>
        <v>TROYES CEDEX</v>
      </c>
      <c r="S208" s="7" t="str">
        <f>VLOOKUP($B208,Feuil2!$A:$U,18,FALSE)</f>
        <v>,bounceOnAdd: true, bounceOnAddOptions: {duration: 500, height: 100},bounceOnAddCallback: function() {console.log(*done*)}});</v>
      </c>
    </row>
    <row r="209" spans="1:19" x14ac:dyDescent="0.25">
      <c r="A209" t="e">
        <v>#N/A</v>
      </c>
      <c r="B209" t="s">
        <v>252</v>
      </c>
      <c r="C209" t="str">
        <f>VLOOKUP($B209,Feuil2!$A:$U,2,FALSE)</f>
        <v>051</v>
      </c>
      <c r="D209" t="str">
        <f>VLOOKUP($B209,Feuil2!$A:$U,3,FALSE)</f>
        <v>CHALONS-EN-CHAMPAGNE</v>
      </c>
      <c r="E209" t="str">
        <f>VLOOKUP($B209,Feuil2!$A:$U,4,FALSE)</f>
        <v>51108</v>
      </c>
      <c r="F209" t="str">
        <f>VLOOKUP($B209,Feuil2!$A:$U,5,FALSE)</f>
        <v>LG</v>
      </c>
      <c r="G209" t="str">
        <f>VLOOKUP($B209,Feuil2!$A:$U,6,FALSE)</f>
        <v>PIERRE BAYEN</v>
      </c>
      <c r="H209" t="str">
        <f>VLOOKUP($B209,Feuil2!$A:$U,7,FALSE)</f>
        <v>LG PIERRE BAYEN</v>
      </c>
      <c r="I209" t="str">
        <f>VLOOKUP($B209,Feuil2!$A:$U,8,FALSE)</f>
        <v>CHALONS</v>
      </c>
      <c r="J209" t="str">
        <f>VLOOKUP($B209,Feuil2!$A:$U,9,FALSE)</f>
        <v>CHALONS CHAMPAG</v>
      </c>
      <c r="K209" t="str">
        <f>VLOOKUP($B209,Feuil2!$A:$U,10,FALSE)</f>
        <v>03.26.69.23.40</v>
      </c>
      <c r="L209" t="str">
        <f>VLOOKUP($B209,Feuil2!$A:$U,11,FALSE)</f>
        <v>http://sepia.ac-reims.fr/lyc-bayen/-spip-/</v>
      </c>
      <c r="M209" t="str">
        <f>VLOOKUP($B209,Feuil2!$A:$U,12,FALSE)</f>
        <v>48.959898</v>
      </c>
      <c r="N209" t="str">
        <f>VLOOKUP($B209,Feuil2!$A:$U,13,FALSE)</f>
        <v>4.3628692</v>
      </c>
      <c r="O209" t="str">
        <f>VLOOKUP($B209,Feuil2!$A:$U,14,FALSE)</f>
        <v>ce.0510006E@ac-reims.fr</v>
      </c>
      <c r="P209" t="str">
        <f>VLOOKUP($B209,Feuil2!$A:$U,15,FALSE)</f>
        <v>22 RUE DU LYCEE</v>
      </c>
      <c r="Q209" t="str">
        <f>VLOOKUP($B209,Feuil2!$A:$U,16,FALSE)</f>
        <v>51037</v>
      </c>
      <c r="R209" t="str">
        <f>VLOOKUP($B209,Feuil2!$A:$U,17,FALSE)</f>
        <v>CHALONS EN CHAMPAGNE CEDEX</v>
      </c>
      <c r="S209" s="7" t="str">
        <f>VLOOKUP($B209,Feuil2!$A:$U,18,FALSE)</f>
        <v>,bounceOnAdd: true, bounceOnAddOptions: {duration: 500, height: 100},bounceOnAddCallback: function() {console.log(*done*)}});</v>
      </c>
    </row>
    <row r="210" spans="1:19" x14ac:dyDescent="0.25">
      <c r="A210" t="e">
        <v>#N/A</v>
      </c>
      <c r="B210" t="s">
        <v>147</v>
      </c>
      <c r="C210" t="str">
        <f>VLOOKUP($B210,Feuil2!$A:$U,2,FALSE)</f>
        <v>008</v>
      </c>
      <c r="D210" t="str">
        <f>VLOOKUP($B210,Feuil2!$A:$U,3,FALSE)</f>
        <v>SEDAN</v>
      </c>
      <c r="E210" t="str">
        <f>VLOOKUP($B210,Feuil2!$A:$U,4,FALSE)</f>
        <v>08409</v>
      </c>
      <c r="F210" t="str">
        <f>VLOOKUP($B210,Feuil2!$A:$U,5,FALSE)</f>
        <v>LGT</v>
      </c>
      <c r="G210" t="str">
        <f>VLOOKUP($B210,Feuil2!$A:$U,6,FALSE)</f>
        <v>PIERRE BAYLE</v>
      </c>
      <c r="H210" t="str">
        <f>VLOOKUP($B210,Feuil2!$A:$U,7,FALSE)</f>
        <v>LGT PIERRE BAYLE</v>
      </c>
      <c r="I210" t="str">
        <f>VLOOKUP($B210,Feuil2!$A:$U,8,FALSE)</f>
        <v>CHARLEV.-S</v>
      </c>
      <c r="J210" t="str">
        <f>VLOOKUP($B210,Feuil2!$A:$U,9,FALSE)</f>
        <v>SEDAN</v>
      </c>
      <c r="K210" t="str">
        <f>VLOOKUP($B210,Feuil2!$A:$U,10,FALSE)</f>
        <v>03.24.27.39.95</v>
      </c>
      <c r="L210" t="str">
        <f>VLOOKUP($B210,Feuil2!$A:$U,11,FALSE)</f>
        <v>http://xxi.ac-reims.fr/lyc-pierre-bayle/</v>
      </c>
      <c r="M210" t="str">
        <f>VLOOKUP($B210,Feuil2!$A:$U,12,FALSE)</f>
        <v>49.6923329</v>
      </c>
      <c r="N210" t="str">
        <f>VLOOKUP($B210,Feuil2!$A:$U,13,FALSE)</f>
        <v>4.9465206</v>
      </c>
      <c r="O210" t="str">
        <f>VLOOKUP($B210,Feuil2!$A:$U,14,FALSE)</f>
        <v>ce.0080045F@ac-reims.fr</v>
      </c>
      <c r="P210" t="str">
        <f>VLOOKUP($B210,Feuil2!$A:$U,15,FALSE)</f>
        <v>RUE ROGISSART</v>
      </c>
      <c r="Q210" t="str">
        <f>VLOOKUP($B210,Feuil2!$A:$U,16,FALSE)</f>
        <v>08200</v>
      </c>
      <c r="R210" t="str">
        <f>VLOOKUP($B210,Feuil2!$A:$U,17,FALSE)</f>
        <v>SEDAN</v>
      </c>
      <c r="S210" s="7" t="str">
        <f>VLOOKUP($B210,Feuil2!$A:$U,18,FALSE)</f>
        <v>,bounceOnAdd: true, bounceOnAddOptions: {duration: 500, height: 100},bounceOnAddCallback: function() {console.log(*done*)}});</v>
      </c>
    </row>
    <row r="211" spans="1:19" x14ac:dyDescent="0.25">
      <c r="A211" t="e">
        <v>#N/A</v>
      </c>
      <c r="B211" t="s">
        <v>214</v>
      </c>
      <c r="C211" t="str">
        <f>VLOOKUP($B211,Feuil2!$A:$U,2,FALSE)</f>
        <v>010</v>
      </c>
      <c r="D211" t="str">
        <f>VLOOKUP($B211,Feuil2!$A:$U,3,FALSE)</f>
        <v>ROMILLY-SUR-SEINE</v>
      </c>
      <c r="E211" t="str">
        <f>VLOOKUP($B211,Feuil2!$A:$U,4,FALSE)</f>
        <v>10323</v>
      </c>
      <c r="F211" t="str">
        <f>VLOOKUP($B211,Feuil2!$A:$U,5,FALSE)</f>
        <v>LGT</v>
      </c>
      <c r="G211" t="str">
        <f>VLOOKUP($B211,Feuil2!$A:$U,6,FALSE)</f>
        <v>F. ET I. JOLIOT CURIE</v>
      </c>
      <c r="H211" t="str">
        <f>VLOOKUP($B211,Feuil2!$A:$U,7,FALSE)</f>
        <v>LGT F. ET I. JOLIOT CURIE</v>
      </c>
      <c r="I211" t="str">
        <f>VLOOKUP($B211,Feuil2!$A:$U,8,FALSE)</f>
        <v>ROMILLY</v>
      </c>
      <c r="J211" t="str">
        <f>VLOOKUP($B211,Feuil2!$A:$U,9,FALSE)</f>
        <v>ROMILLY/SEINE</v>
      </c>
      <c r="K211" t="str">
        <f>VLOOKUP($B211,Feuil2!$A:$U,10,FALSE)</f>
        <v>03.25.24.99.34</v>
      </c>
      <c r="L211" t="str">
        <f>VLOOKUP($B211,Feuil2!$A:$U,11,FALSE)</f>
        <v>www.joliot10.fr</v>
      </c>
      <c r="M211" t="str">
        <f>VLOOKUP($B211,Feuil2!$A:$U,12,FALSE)</f>
        <v>48.515122</v>
      </c>
      <c r="N211" t="str">
        <f>VLOOKUP($B211,Feuil2!$A:$U,13,FALSE)</f>
        <v>3.7161621</v>
      </c>
      <c r="O211" t="str">
        <f>VLOOKUP($B211,Feuil2!$A:$U,14,FALSE)</f>
        <v>ce.0100015M@ac-reims.fr</v>
      </c>
      <c r="P211" t="str">
        <f>VLOOKUP($B211,Feuil2!$A:$U,15,FALSE)</f>
        <v>1 RUE GUY MOQUET</v>
      </c>
      <c r="Q211" t="str">
        <f>VLOOKUP($B211,Feuil2!$A:$U,16,FALSE)</f>
        <v>10100</v>
      </c>
      <c r="R211" t="str">
        <f>VLOOKUP($B211,Feuil2!$A:$U,17,FALSE)</f>
        <v>ROMILLY SUR SEINE</v>
      </c>
      <c r="S211" s="7" t="str">
        <f>VLOOKUP($B211,Feuil2!$A:$U,18,FALSE)</f>
        <v>,bounceOnAdd: true, bounceOnAddOptions: {duration: 500, height: 100},bounceOnAddCallback: function() {console.log(*done*)}});</v>
      </c>
    </row>
    <row r="212" spans="1:19" x14ac:dyDescent="0.25">
      <c r="A212" t="e">
        <v>#N/A</v>
      </c>
      <c r="B212" t="s">
        <v>227</v>
      </c>
      <c r="C212" t="str">
        <f>VLOOKUP($B212,Feuil2!$A:$U,2,FALSE)</f>
        <v>010</v>
      </c>
      <c r="D212" t="str">
        <f>VLOOKUP($B212,Feuil2!$A:$U,3,FALSE)</f>
        <v>TROYES</v>
      </c>
      <c r="E212" t="str">
        <f>VLOOKUP($B212,Feuil2!$A:$U,4,FALSE)</f>
        <v>10387</v>
      </c>
      <c r="F212" t="str">
        <f>VLOOKUP($B212,Feuil2!$A:$U,5,FALSE)</f>
        <v>LGT</v>
      </c>
      <c r="G212" t="str">
        <f>VLOOKUP($B212,Feuil2!$A:$U,6,FALSE)</f>
        <v>CHRESTIEN DE TROYES</v>
      </c>
      <c r="H212" t="str">
        <f>VLOOKUP($B212,Feuil2!$A:$U,7,FALSE)</f>
        <v>LGT CHRESTIEN DE TROYES</v>
      </c>
      <c r="I212" t="str">
        <f>VLOOKUP($B212,Feuil2!$A:$U,8,FALSE)</f>
        <v>TROYES</v>
      </c>
      <c r="J212" t="str">
        <f>VLOOKUP($B212,Feuil2!$A:$U,9,FALSE)</f>
        <v>TROYES</v>
      </c>
      <c r="K212" t="str">
        <f>VLOOKUP($B212,Feuil2!$A:$U,10,FALSE)</f>
        <v>03.25.71.53.00</v>
      </c>
      <c r="L212" t="str">
        <f>VLOOKUP($B212,Feuil2!$A:$U,11,FALSE)</f>
        <v>www.lyceechrestiendetroyes.fr</v>
      </c>
      <c r="M212" t="str">
        <f>VLOOKUP($B212,Feuil2!$A:$U,12,FALSE)</f>
        <v>48.2700513</v>
      </c>
      <c r="N212" t="str">
        <f>VLOOKUP($B212,Feuil2!$A:$U,13,FALSE)</f>
        <v>4.0802402</v>
      </c>
      <c r="O212" t="str">
        <f>VLOOKUP($B212,Feuil2!$A:$U,14,FALSE)</f>
        <v>ce.0100022V@ac-reims.fr</v>
      </c>
      <c r="P212" t="str">
        <f>VLOOKUP($B212,Feuil2!$A:$U,15,FALSE)</f>
        <v>3 RUE DE QUEBEC</v>
      </c>
      <c r="Q212" t="str">
        <f>VLOOKUP($B212,Feuil2!$A:$U,16,FALSE)</f>
        <v>10009</v>
      </c>
      <c r="R212" t="str">
        <f>VLOOKUP($B212,Feuil2!$A:$U,17,FALSE)</f>
        <v>TROYES CEDEX</v>
      </c>
      <c r="S212" s="7" t="str">
        <f>VLOOKUP($B212,Feuil2!$A:$U,18,FALSE)</f>
        <v>,bounceOnAdd: true, bounceOnAddOptions: {duration: 500, height: 100},bounceOnAddCallback: function() {console.log(*done*)}});</v>
      </c>
    </row>
    <row r="213" spans="1:19" x14ac:dyDescent="0.25">
      <c r="A213" t="e">
        <v>#N/A</v>
      </c>
      <c r="B213" t="s">
        <v>224</v>
      </c>
      <c r="C213" t="str">
        <f>VLOOKUP($B213,Feuil2!$A:$U,2,FALSE)</f>
        <v>010</v>
      </c>
      <c r="D213" t="str">
        <f>VLOOKUP($B213,Feuil2!$A:$U,3,FALSE)</f>
        <v>SAINTE-SAVINE</v>
      </c>
      <c r="E213" t="str">
        <f>VLOOKUP($B213,Feuil2!$A:$U,4,FALSE)</f>
        <v>10362</v>
      </c>
      <c r="F213" t="str">
        <f>VLOOKUP($B213,Feuil2!$A:$U,5,FALSE)</f>
        <v>LGT</v>
      </c>
      <c r="G213" t="str">
        <f>VLOOKUP($B213,Feuil2!$A:$U,6,FALSE)</f>
        <v>EDOUARD HERRIOT</v>
      </c>
      <c r="H213" t="str">
        <f>VLOOKUP($B213,Feuil2!$A:$U,7,FALSE)</f>
        <v>LGT EDOUARD HERRIOT</v>
      </c>
      <c r="I213" t="str">
        <f>VLOOKUP($B213,Feuil2!$A:$U,8,FALSE)</f>
        <v>TROYES</v>
      </c>
      <c r="J213" t="str">
        <f>VLOOKUP($B213,Feuil2!$A:$U,9,FALSE)</f>
        <v>TROYES</v>
      </c>
      <c r="K213" t="str">
        <f>VLOOKUP($B213,Feuil2!$A:$U,10,FALSE)</f>
        <v>03.25.72.15.50</v>
      </c>
      <c r="L213">
        <f>VLOOKUP($B213,Feuil2!$A:$U,11,FALSE)</f>
        <v>0</v>
      </c>
      <c r="M213" t="str">
        <f>VLOOKUP($B213,Feuil2!$A:$U,12,FALSE)</f>
        <v>48.2919226</v>
      </c>
      <c r="N213" t="str">
        <f>VLOOKUP($B213,Feuil2!$A:$U,13,FALSE)</f>
        <v>4.0247894</v>
      </c>
      <c r="O213" t="str">
        <f>VLOOKUP($B213,Feuil2!$A:$U,14,FALSE)</f>
        <v>ce.0101016A@ac-reims.fr</v>
      </c>
      <c r="P213" t="str">
        <f>VLOOKUP($B213,Feuil2!$A:$U,15,FALSE)</f>
        <v>RUE LA MALADIERE</v>
      </c>
      <c r="Q213" t="str">
        <f>VLOOKUP($B213,Feuil2!$A:$U,16,FALSE)</f>
        <v>10600</v>
      </c>
      <c r="R213" t="str">
        <f>VLOOKUP($B213,Feuil2!$A:$U,17,FALSE)</f>
        <v>LA CHAPELLE ST LUC</v>
      </c>
      <c r="S213" s="7" t="str">
        <f>VLOOKUP($B213,Feuil2!$A:$U,18,FALSE)</f>
        <v>,bounceOnAdd: true, bounceOnAddOptions: {duration: 500, height: 100},bounceOnAddCallback: function() {console.log(*done*)}});</v>
      </c>
    </row>
    <row r="214" spans="1:19" x14ac:dyDescent="0.25">
      <c r="A214" t="e">
        <v>#N/A</v>
      </c>
      <c r="B214" t="s">
        <v>310</v>
      </c>
      <c r="C214" t="str">
        <f>VLOOKUP($B214,Feuil2!$A:$U,2,FALSE)</f>
        <v>051</v>
      </c>
      <c r="D214" t="str">
        <f>VLOOKUP($B214,Feuil2!$A:$U,3,FALSE)</f>
        <v>REIMS</v>
      </c>
      <c r="E214" t="str">
        <f>VLOOKUP($B214,Feuil2!$A:$U,4,FALSE)</f>
        <v>51454</v>
      </c>
      <c r="F214" t="str">
        <f>VLOOKUP($B214,Feuil2!$A:$U,5,FALSE)</f>
        <v>LGT</v>
      </c>
      <c r="G214" t="str">
        <f>VLOOKUP($B214,Feuil2!$A:$U,6,FALSE)</f>
        <v>JEAN JAURES</v>
      </c>
      <c r="H214" t="str">
        <f>VLOOKUP($B214,Feuil2!$A:$U,7,FALSE)</f>
        <v>LGT JEAN JAURES</v>
      </c>
      <c r="I214" t="str">
        <f>VLOOKUP($B214,Feuil2!$A:$U,8,FALSE)</f>
        <v>REIMS</v>
      </c>
      <c r="J214" t="str">
        <f>VLOOKUP($B214,Feuil2!$A:$U,9,FALSE)</f>
        <v>REIMS</v>
      </c>
      <c r="K214" t="str">
        <f>VLOOKUP($B214,Feuil2!$A:$U,10,FALSE)</f>
        <v>03.26.40.22.50</v>
      </c>
      <c r="L214" t="str">
        <f>VLOOKUP($B214,Feuil2!$A:$U,11,FALSE)</f>
        <v>http://www.lyceejeanjauresreims.fr</v>
      </c>
      <c r="M214" t="str">
        <f>VLOOKUP($B214,Feuil2!$A:$U,12,FALSE)</f>
        <v>49.2583268</v>
      </c>
      <c r="N214" t="str">
        <f>VLOOKUP($B214,Feuil2!$A:$U,13,FALSE)</f>
        <v>4.0455019</v>
      </c>
      <c r="O214" t="str">
        <f>VLOOKUP($B214,Feuil2!$A:$U,14,FALSE)</f>
        <v>ce.0510032H@ac-reims.fr</v>
      </c>
      <c r="P214" t="str">
        <f>VLOOKUP($B214,Feuil2!$A:$U,15,FALSE)</f>
        <v>17 RUE RUINART DE BRIMONT</v>
      </c>
      <c r="Q214" t="str">
        <f>VLOOKUP($B214,Feuil2!$A:$U,16,FALSE)</f>
        <v>51062</v>
      </c>
      <c r="R214" t="str">
        <f>VLOOKUP($B214,Feuil2!$A:$U,17,FALSE)</f>
        <v>REIMS CEDEX</v>
      </c>
      <c r="S214" s="7" t="str">
        <f>VLOOKUP($B214,Feuil2!$A:$U,18,FALSE)</f>
        <v>,bounceOnAdd: true, bounceOnAddOptions: {duration: 500, height: 100},bounceOnAddCallback: function() {console.log(*done*)}});</v>
      </c>
    </row>
    <row r="215" spans="1:19" x14ac:dyDescent="0.25">
      <c r="A215" t="e">
        <v>#N/A</v>
      </c>
      <c r="B215" t="s">
        <v>311</v>
      </c>
      <c r="C215" t="str">
        <f>VLOOKUP($B215,Feuil2!$A:$U,2,FALSE)</f>
        <v>051</v>
      </c>
      <c r="D215" t="str">
        <f>VLOOKUP($B215,Feuil2!$A:$U,3,FALSE)</f>
        <v>REIMS</v>
      </c>
      <c r="E215" t="str">
        <f>VLOOKUP($B215,Feuil2!$A:$U,4,FALSE)</f>
        <v>51454</v>
      </c>
      <c r="F215" t="str">
        <f>VLOOKUP($B215,Feuil2!$A:$U,5,FALSE)</f>
        <v>LGT</v>
      </c>
      <c r="G215" t="str">
        <f>VLOOKUP($B215,Feuil2!$A:$U,6,FALSE)</f>
        <v>FRANKLIN ROOSEVELT</v>
      </c>
      <c r="H215" t="str">
        <f>VLOOKUP($B215,Feuil2!$A:$U,7,FALSE)</f>
        <v>LGT FRANKLIN ROOSEVELT</v>
      </c>
      <c r="I215" t="str">
        <f>VLOOKUP($B215,Feuil2!$A:$U,8,FALSE)</f>
        <v>REIMS</v>
      </c>
      <c r="J215" t="str">
        <f>VLOOKUP($B215,Feuil2!$A:$U,9,FALSE)</f>
        <v>REIMS</v>
      </c>
      <c r="K215" t="str">
        <f>VLOOKUP($B215,Feuil2!$A:$U,10,FALSE)</f>
        <v>03.26.86.70.90</v>
      </c>
      <c r="L215" t="str">
        <f>VLOOKUP($B215,Feuil2!$A:$U,11,FALSE)</f>
        <v>www.lycee-roosevelt.fr</v>
      </c>
      <c r="M215" t="str">
        <f>VLOOKUP($B215,Feuil2!$A:$U,12,FALSE)</f>
        <v>49.2632382</v>
      </c>
      <c r="N215" t="str">
        <f>VLOOKUP($B215,Feuil2!$A:$U,13,FALSE)</f>
        <v>4.0266645</v>
      </c>
      <c r="O215" t="str">
        <f>VLOOKUP($B215,Feuil2!$A:$U,14,FALSE)</f>
        <v>ce.0510034K@ac-reims.fr</v>
      </c>
      <c r="P215" t="str">
        <f>VLOOKUP($B215,Feuil2!$A:$U,15,FALSE)</f>
        <v>10 RUE ROOSEVELT</v>
      </c>
      <c r="Q215" t="str">
        <f>VLOOKUP($B215,Feuil2!$A:$U,16,FALSE)</f>
        <v>51096</v>
      </c>
      <c r="R215" t="str">
        <f>VLOOKUP($B215,Feuil2!$A:$U,17,FALSE)</f>
        <v>REIMS CEDEX</v>
      </c>
      <c r="S215" s="7" t="str">
        <f>VLOOKUP($B215,Feuil2!$A:$U,18,FALSE)</f>
        <v>,bounceOnAdd: true, bounceOnAddOptions: {duration: 500, height: 100},bounceOnAddCallback: function() {console.log(*done*)}});</v>
      </c>
    </row>
    <row r="216" spans="1:19" x14ac:dyDescent="0.25">
      <c r="A216" t="e">
        <v>#N/A</v>
      </c>
      <c r="B216" t="s">
        <v>312</v>
      </c>
      <c r="C216" t="str">
        <f>VLOOKUP($B216,Feuil2!$A:$U,2,FALSE)</f>
        <v>051</v>
      </c>
      <c r="D216" t="str">
        <f>VLOOKUP($B216,Feuil2!$A:$U,3,FALSE)</f>
        <v>REIMS</v>
      </c>
      <c r="E216" t="str">
        <f>VLOOKUP($B216,Feuil2!$A:$U,4,FALSE)</f>
        <v>51454</v>
      </c>
      <c r="F216" t="str">
        <f>VLOOKUP($B216,Feuil2!$A:$U,5,FALSE)</f>
        <v>LGT</v>
      </c>
      <c r="G216" t="str">
        <f>VLOOKUP($B216,Feuil2!$A:$U,6,FALSE)</f>
        <v>HUGUES LIBERGIER</v>
      </c>
      <c r="H216" t="str">
        <f>VLOOKUP($B216,Feuil2!$A:$U,7,FALSE)</f>
        <v>LGT HUGUES LIBERGIER</v>
      </c>
      <c r="I216" t="str">
        <f>VLOOKUP($B216,Feuil2!$A:$U,8,FALSE)</f>
        <v>REIMS</v>
      </c>
      <c r="J216" t="str">
        <f>VLOOKUP($B216,Feuil2!$A:$U,9,FALSE)</f>
        <v>REIMS</v>
      </c>
      <c r="K216" t="str">
        <f>VLOOKUP($B216,Feuil2!$A:$U,10,FALSE)</f>
        <v>03.26.77.61.61</v>
      </c>
      <c r="L216" t="str">
        <f>VLOOKUP($B216,Feuil2!$A:$U,11,FALSE)</f>
        <v>www.libergier.net</v>
      </c>
      <c r="M216" t="str">
        <f>VLOOKUP($B216,Feuil2!$A:$U,12,FALSE)</f>
        <v>49.2511515</v>
      </c>
      <c r="N216" t="str">
        <f>VLOOKUP($B216,Feuil2!$A:$U,13,FALSE)</f>
        <v>4.0277058</v>
      </c>
      <c r="O216" t="str">
        <f>VLOOKUP($B216,Feuil2!$A:$U,14,FALSE)</f>
        <v>ce.0510035L@ac-reims.fr</v>
      </c>
      <c r="P216" t="str">
        <f>VLOOKUP($B216,Feuil2!$A:$U,15,FALSE)</f>
        <v>55 RUE LIBERGIER</v>
      </c>
      <c r="Q216" t="str">
        <f>VLOOKUP($B216,Feuil2!$A:$U,16,FALSE)</f>
        <v>51095</v>
      </c>
      <c r="R216" t="str">
        <f>VLOOKUP($B216,Feuil2!$A:$U,17,FALSE)</f>
        <v>REIMS CEDEX</v>
      </c>
      <c r="S216" s="7" t="str">
        <f>VLOOKUP($B216,Feuil2!$A:$U,18,FALSE)</f>
        <v>,bounceOnAdd: true, bounceOnAddOptions: {duration: 500, height: 100},bounceOnAddCallback: function() {console.log(*done*)}});</v>
      </c>
    </row>
    <row r="217" spans="1:19" x14ac:dyDescent="0.25">
      <c r="A217" t="e">
        <v>#N/A</v>
      </c>
      <c r="B217" t="s">
        <v>331</v>
      </c>
      <c r="C217" t="str">
        <f>VLOOKUP($B217,Feuil2!$A:$U,2,FALSE)</f>
        <v>051</v>
      </c>
      <c r="D217" t="str">
        <f>VLOOKUP($B217,Feuil2!$A:$U,3,FALSE)</f>
        <v>REIMS</v>
      </c>
      <c r="E217" t="str">
        <f>VLOOKUP($B217,Feuil2!$A:$U,4,FALSE)</f>
        <v>51454</v>
      </c>
      <c r="F217" t="str">
        <f>VLOOKUP($B217,Feuil2!$A:$U,5,FALSE)</f>
        <v>LGT</v>
      </c>
      <c r="G217" t="str">
        <f>VLOOKUP($B217,Feuil2!$A:$U,6,FALSE)</f>
        <v>MARC CHAGALL</v>
      </c>
      <c r="H217" t="str">
        <f>VLOOKUP($B217,Feuil2!$A:$U,7,FALSE)</f>
        <v>LGT MARC CHAGALL</v>
      </c>
      <c r="I217" t="str">
        <f>VLOOKUP($B217,Feuil2!$A:$U,8,FALSE)</f>
        <v>REIMS</v>
      </c>
      <c r="J217" t="str">
        <f>VLOOKUP($B217,Feuil2!$A:$U,9,FALSE)</f>
        <v>REIMS</v>
      </c>
      <c r="K217" t="str">
        <f>VLOOKUP($B217,Feuil2!$A:$U,10,FALSE)</f>
        <v>03.26.82.15.95</v>
      </c>
      <c r="L217" t="str">
        <f>VLOOKUP($B217,Feuil2!$A:$U,11,FALSE)</f>
        <v>http://sepia.ac-reims.fr/lyc-chagall/-spip-/</v>
      </c>
      <c r="M217" t="str">
        <f>VLOOKUP($B217,Feuil2!$A:$U,12,FALSE)</f>
        <v>49.2425565</v>
      </c>
      <c r="N217" t="str">
        <f>VLOOKUP($B217,Feuil2!$A:$U,13,FALSE)</f>
        <v>4.0268689</v>
      </c>
      <c r="O217" t="str">
        <f>VLOOKUP($B217,Feuil2!$A:$U,14,FALSE)</f>
        <v>ce.0511926S@ac-reims.fr</v>
      </c>
      <c r="P217" t="str">
        <f>VLOOKUP($B217,Feuil2!$A:$U,15,FALSE)</f>
        <v>60 CHAUSSÉE SAINT MARTIN</v>
      </c>
      <c r="Q217" t="str">
        <f>VLOOKUP($B217,Feuil2!$A:$U,16,FALSE)</f>
        <v>51726</v>
      </c>
      <c r="R217" t="str">
        <f>VLOOKUP($B217,Feuil2!$A:$U,17,FALSE)</f>
        <v>REIMS CEDEX</v>
      </c>
      <c r="S217" s="7" t="str">
        <f>VLOOKUP($B217,Feuil2!$A:$U,18,FALSE)</f>
        <v>,bounceOnAdd: true, bounceOnAddOptions: {duration: 500, height: 100},bounceOnAddCallback: function() {console.log(*done*)}});</v>
      </c>
    </row>
    <row r="218" spans="1:19" x14ac:dyDescent="0.25">
      <c r="A218" t="e">
        <v>#N/A</v>
      </c>
      <c r="B218" t="s">
        <v>396</v>
      </c>
      <c r="C218" t="str">
        <f>VLOOKUP($B218,Feuil2!$A:$U,2,FALSE)</f>
        <v>052</v>
      </c>
      <c r="D218" t="str">
        <f>VLOOKUP($B218,Feuil2!$A:$U,3,FALSE)</f>
        <v>JOINVILLE</v>
      </c>
      <c r="E218" t="str">
        <f>VLOOKUP($B218,Feuil2!$A:$U,4,FALSE)</f>
        <v>52250</v>
      </c>
      <c r="F218" t="str">
        <f>VLOOKUP($B218,Feuil2!$A:$U,5,FALSE)</f>
        <v>LGT</v>
      </c>
      <c r="G218" t="str">
        <f>VLOOKUP($B218,Feuil2!$A:$U,6,FALSE)</f>
        <v>PHILIPPE LEBON</v>
      </c>
      <c r="H218" t="str">
        <f>VLOOKUP($B218,Feuil2!$A:$U,7,FALSE)</f>
        <v>LGT PHILIPPE LEBON</v>
      </c>
      <c r="I218" t="str">
        <f>VLOOKUP($B218,Feuil2!$A:$U,8,FALSE)</f>
        <v>ST DIZIER</v>
      </c>
      <c r="J218" t="str">
        <f>VLOOKUP($B218,Feuil2!$A:$U,9,FALSE)</f>
        <v>JOINVILLE</v>
      </c>
      <c r="K218" t="str">
        <f>VLOOKUP($B218,Feuil2!$A:$U,10,FALSE)</f>
        <v>03.25.94.13.74</v>
      </c>
      <c r="L218" t="str">
        <f>VLOOKUP($B218,Feuil2!$A:$U,11,FALSE)</f>
        <v>http://www.lycee-lebon.fr/</v>
      </c>
      <c r="M218" t="str">
        <f>VLOOKUP($B218,Feuil2!$A:$U,12,FALSE)</f>
        <v>48.4427289</v>
      </c>
      <c r="N218" t="str">
        <f>VLOOKUP($B218,Feuil2!$A:$U,13,FALSE)</f>
        <v>5.1385305</v>
      </c>
      <c r="O218" t="str">
        <f>VLOOKUP($B218,Feuil2!$A:$U,14,FALSE)</f>
        <v>ce.0520019N@ac-reims.fr</v>
      </c>
      <c r="P218" t="str">
        <f>VLOOKUP($B218,Feuil2!$A:$U,15,FALSE)</f>
        <v>11 RUE DE SPRENDLINGEN</v>
      </c>
      <c r="Q218" t="str">
        <f>VLOOKUP($B218,Feuil2!$A:$U,16,FALSE)</f>
        <v>52301</v>
      </c>
      <c r="R218" t="str">
        <f>VLOOKUP($B218,Feuil2!$A:$U,17,FALSE)</f>
        <v>JOINVILLE CEDEX</v>
      </c>
      <c r="S218" s="7" t="str">
        <f>VLOOKUP($B218,Feuil2!$A:$U,18,FALSE)</f>
        <v>,bounceOnAdd: true, bounceOnAddOptions: {duration: 500, height: 100},bounceOnAddCallback: function() {console.log(*done*)}});</v>
      </c>
    </row>
    <row r="219" spans="1:19" x14ac:dyDescent="0.25">
      <c r="A219" t="e">
        <v>#N/A</v>
      </c>
      <c r="B219" t="s">
        <v>410</v>
      </c>
      <c r="C219" t="str">
        <f>VLOOKUP($B219,Feuil2!$A:$U,2,FALSE)</f>
        <v>052</v>
      </c>
      <c r="D219" t="str">
        <f>VLOOKUP($B219,Feuil2!$A:$U,3,FALSE)</f>
        <v>SAINT-DIZIER</v>
      </c>
      <c r="E219" t="str">
        <f>VLOOKUP($B219,Feuil2!$A:$U,4,FALSE)</f>
        <v>52448</v>
      </c>
      <c r="F219" t="str">
        <f>VLOOKUP($B219,Feuil2!$A:$U,5,FALSE)</f>
        <v>LGT</v>
      </c>
      <c r="G219" t="str">
        <f>VLOOKUP($B219,Feuil2!$A:$U,6,FALSE)</f>
        <v>ST EXUPERY</v>
      </c>
      <c r="H219" t="str">
        <f>VLOOKUP($B219,Feuil2!$A:$U,7,FALSE)</f>
        <v>LGT ST EXUPERY</v>
      </c>
      <c r="I219" t="str">
        <f>VLOOKUP($B219,Feuil2!$A:$U,8,FALSE)</f>
        <v>ST DIZIER</v>
      </c>
      <c r="J219" t="str">
        <f>VLOOKUP($B219,Feuil2!$A:$U,9,FALSE)</f>
        <v>SAINT-DIZIER</v>
      </c>
      <c r="K219" t="str">
        <f>VLOOKUP($B219,Feuil2!$A:$U,10,FALSE)</f>
        <v>03.25.05.71.33</v>
      </c>
      <c r="L219" t="str">
        <f>VLOOKUP($B219,Feuil2!$A:$U,11,FALSE)</f>
        <v>https://sepia.ac-reims.fr/lyc-st-exupery/-joomla-/</v>
      </c>
      <c r="M219" t="str">
        <f>VLOOKUP($B219,Feuil2!$A:$U,12,FALSE)</f>
        <v>48.6434668</v>
      </c>
      <c r="N219" t="str">
        <f>VLOOKUP($B219,Feuil2!$A:$U,13,FALSE)</f>
        <v>4.9638164</v>
      </c>
      <c r="O219" t="str">
        <f>VLOOKUP($B219,Feuil2!$A:$U,14,FALSE)</f>
        <v>ce.0520027X@ac-reims.fr</v>
      </c>
      <c r="P219" t="str">
        <f>VLOOKUP($B219,Feuil2!$A:$U,15,FALSE)</f>
        <v>82 RUE ANATOLE FRANCE</v>
      </c>
      <c r="Q219" t="str">
        <f>VLOOKUP($B219,Feuil2!$A:$U,16,FALSE)</f>
        <v>52105</v>
      </c>
      <c r="R219" t="str">
        <f>VLOOKUP($B219,Feuil2!$A:$U,17,FALSE)</f>
        <v>ST DIZIER CEDEX</v>
      </c>
      <c r="S219" s="7" t="str">
        <f>VLOOKUP($B219,Feuil2!$A:$U,18,FALSE)</f>
        <v>,bounceOnAdd: true, bounceOnAddOptions: {duration: 500, height: 100},bounceOnAddCallback: function() {console.log(*done*)}});</v>
      </c>
    </row>
    <row r="220" spans="1:19" x14ac:dyDescent="0.25">
      <c r="A220" t="e">
        <v>#N/A</v>
      </c>
      <c r="B220" t="s">
        <v>411</v>
      </c>
      <c r="C220" t="str">
        <f>VLOOKUP($B220,Feuil2!$A:$U,2,FALSE)</f>
        <v>052</v>
      </c>
      <c r="D220" t="str">
        <f>VLOOKUP($B220,Feuil2!$A:$U,3,FALSE)</f>
        <v>SAINT-DIZIER</v>
      </c>
      <c r="E220" t="str">
        <f>VLOOKUP($B220,Feuil2!$A:$U,4,FALSE)</f>
        <v>52448</v>
      </c>
      <c r="F220" t="str">
        <f>VLOOKUP($B220,Feuil2!$A:$U,5,FALSE)</f>
        <v>LGT</v>
      </c>
      <c r="G220" t="str">
        <f>VLOOKUP($B220,Feuil2!$A:$U,6,FALSE)</f>
        <v>BLAISE PASCAL</v>
      </c>
      <c r="H220" t="str">
        <f>VLOOKUP($B220,Feuil2!$A:$U,7,FALSE)</f>
        <v>LGT BLAISE PASCAL</v>
      </c>
      <c r="I220" t="str">
        <f>VLOOKUP($B220,Feuil2!$A:$U,8,FALSE)</f>
        <v>ST DIZIER</v>
      </c>
      <c r="J220" t="str">
        <f>VLOOKUP($B220,Feuil2!$A:$U,9,FALSE)</f>
        <v>SAINT-DIZIER</v>
      </c>
      <c r="K220" t="str">
        <f>VLOOKUP($B220,Feuil2!$A:$U,10,FALSE)</f>
        <v>03.25.06.50.50</v>
      </c>
      <c r="L220" t="str">
        <f>VLOOKUP($B220,Feuil2!$A:$U,11,FALSE)</f>
        <v>http://www.lyc-blaise-pascal.ac-reims.fr/</v>
      </c>
      <c r="M220" t="str">
        <f>VLOOKUP($B220,Feuil2!$A:$U,12,FALSE)</f>
        <v>48.6443421</v>
      </c>
      <c r="N220" t="str">
        <f>VLOOKUP($B220,Feuil2!$A:$U,13,FALSE)</f>
        <v>4.9756334</v>
      </c>
      <c r="O220" t="str">
        <f>VLOOKUP($B220,Feuil2!$A:$U,14,FALSE)</f>
        <v>ce.0520028Y@ac-reims.fr</v>
      </c>
      <c r="P220" t="str">
        <f>VLOOKUP($B220,Feuil2!$A:$U,15,FALSE)</f>
        <v>1 AVENUE MARCEL PAUL</v>
      </c>
      <c r="Q220" t="str">
        <f>VLOOKUP($B220,Feuil2!$A:$U,16,FALSE)</f>
        <v>52100</v>
      </c>
      <c r="R220" t="str">
        <f>VLOOKUP($B220,Feuil2!$A:$U,17,FALSE)</f>
        <v>ST DIZIER</v>
      </c>
      <c r="S220" s="7" t="str">
        <f>VLOOKUP($B220,Feuil2!$A:$U,18,FALSE)</f>
        <v>,bounceOnAdd: true, bounceOnAddOptions: {duration: 500, height: 100},bounceOnAddCallback: function() {console.log(*done*)}});</v>
      </c>
    </row>
    <row r="221" spans="1:19" x14ac:dyDescent="0.25">
      <c r="A221" t="e">
        <v>#N/A</v>
      </c>
      <c r="B221" t="s">
        <v>382</v>
      </c>
      <c r="C221" t="str">
        <f>VLOOKUP($B221,Feuil2!$A:$U,2,FALSE)</f>
        <v>052</v>
      </c>
      <c r="D221" t="str">
        <f>VLOOKUP($B221,Feuil2!$A:$U,3,FALSE)</f>
        <v>CHAUMONT</v>
      </c>
      <c r="E221" t="str">
        <f>VLOOKUP($B221,Feuil2!$A:$U,4,FALSE)</f>
        <v>52121</v>
      </c>
      <c r="F221" t="str">
        <f>VLOOKUP($B221,Feuil2!$A:$U,5,FALSE)</f>
        <v>LGT</v>
      </c>
      <c r="G221" t="str">
        <f>VLOOKUP($B221,Feuil2!$A:$U,6,FALSE)</f>
        <v>EDME BOUCHARDON</v>
      </c>
      <c r="H221" t="str">
        <f>VLOOKUP($B221,Feuil2!$A:$U,7,FALSE)</f>
        <v>LGT EDME BOUCHARDON</v>
      </c>
      <c r="I221" t="str">
        <f>VLOOKUP($B221,Feuil2!$A:$U,8,FALSE)</f>
        <v>CHAUMONT</v>
      </c>
      <c r="J221" t="str">
        <f>VLOOKUP($B221,Feuil2!$A:$U,9,FALSE)</f>
        <v>CHAUMONT</v>
      </c>
      <c r="K221" t="str">
        <f>VLOOKUP($B221,Feuil2!$A:$U,10,FALSE)</f>
        <v>03.25.03.23.42</v>
      </c>
      <c r="L221">
        <f>VLOOKUP($B221,Feuil2!$A:$U,11,FALSE)</f>
        <v>0</v>
      </c>
      <c r="M221" t="str">
        <f>VLOOKUP($B221,Feuil2!$A:$U,12,FALSE)</f>
        <v>48.1065656</v>
      </c>
      <c r="N221" t="str">
        <f>VLOOKUP($B221,Feuil2!$A:$U,13,FALSE)</f>
        <v>5.1477137</v>
      </c>
      <c r="O221" t="str">
        <f>VLOOKUP($B221,Feuil2!$A:$U,14,FALSE)</f>
        <v>ce.0520844K@ac-reims.fr</v>
      </c>
      <c r="P221" t="str">
        <f>VLOOKUP($B221,Feuil2!$A:$U,15,FALSE)</f>
        <v>16 RUE YOURI GAGARINE</v>
      </c>
      <c r="Q221" t="str">
        <f>VLOOKUP($B221,Feuil2!$A:$U,16,FALSE)</f>
        <v>52903</v>
      </c>
      <c r="R221" t="str">
        <f>VLOOKUP($B221,Feuil2!$A:$U,17,FALSE)</f>
        <v>CHAUMONT CEDEX 9</v>
      </c>
      <c r="S221" s="7" t="str">
        <f>VLOOKUP($B221,Feuil2!$A:$U,18,FALSE)</f>
        <v>,bounceOnAdd: true, bounceOnAddOptions: {duration: 500, height: 100},bounceOnAddCallback: function() {console.log(*done*)}});</v>
      </c>
    </row>
    <row r="222" spans="1:19" x14ac:dyDescent="0.25">
      <c r="A222" t="e">
        <v>#N/A</v>
      </c>
      <c r="B222" t="s">
        <v>96</v>
      </c>
      <c r="C222" t="str">
        <f>VLOOKUP($B222,Feuil2!$A:$U,2,FALSE)</f>
        <v>008</v>
      </c>
      <c r="D222" t="str">
        <f>VLOOKUP($B222,Feuil2!$A:$U,3,FALSE)</f>
        <v>CHARLEVILLE-MEZIERES</v>
      </c>
      <c r="E222" t="str">
        <f>VLOOKUP($B222,Feuil2!$A:$U,4,FALSE)</f>
        <v>08105</v>
      </c>
      <c r="F222" t="str">
        <f>VLOOKUP($B222,Feuil2!$A:$U,5,FALSE)</f>
        <v>LP</v>
      </c>
      <c r="G222" t="str">
        <f>VLOOKUP($B222,Feuil2!$A:$U,6,FALSE)</f>
        <v>SIMONE VEIL</v>
      </c>
      <c r="H222" t="str">
        <f>VLOOKUP($B222,Feuil2!$A:$U,7,FALSE)</f>
        <v>LP SIMONE VEIL</v>
      </c>
      <c r="I222" t="str">
        <f>VLOOKUP($B222,Feuil2!$A:$U,8,FALSE)</f>
        <v>CHARLEV.-S</v>
      </c>
      <c r="J222" t="str">
        <f>VLOOKUP($B222,Feuil2!$A:$U,9,FALSE)</f>
        <v>CHARLEVILLE-MEZIERES</v>
      </c>
      <c r="K222" t="str">
        <f>VLOOKUP($B222,Feuil2!$A:$U,10,FALSE)</f>
        <v>03.24.33.03.10</v>
      </c>
      <c r="L222" t="str">
        <f>VLOOKUP($B222,Feuil2!$A:$U,11,FALSE)</f>
        <v>http://www.lp-etion.ac-reims.fr/</v>
      </c>
      <c r="M222" t="str">
        <f>VLOOKUP($B222,Feuil2!$A:$U,12,FALSE)</f>
        <v>49.778935</v>
      </c>
      <c r="N222" t="str">
        <f>VLOOKUP($B222,Feuil2!$A:$U,13,FALSE)</f>
        <v>4.7021335</v>
      </c>
      <c r="O222" t="str">
        <f>VLOOKUP($B222,Feuil2!$A:$U,14,FALSE)</f>
        <v>ce.0080010T@ac-reims.fr</v>
      </c>
      <c r="P222" t="str">
        <f>VLOOKUP($B222,Feuil2!$A:$U,15,FALSE)</f>
        <v>RUE JEAN DE LA FONTAINE</v>
      </c>
      <c r="Q222" t="str">
        <f>VLOOKUP($B222,Feuil2!$A:$U,16,FALSE)</f>
        <v>08000</v>
      </c>
      <c r="R222" t="str">
        <f>VLOOKUP($B222,Feuil2!$A:$U,17,FALSE)</f>
        <v>CHARLEVILLE MEZIERES</v>
      </c>
      <c r="S222" s="7" t="str">
        <f>VLOOKUP($B222,Feuil2!$A:$U,18,FALSE)</f>
        <v>,bounceOnAdd: true, bounceOnAddOptions: {duration: 500, height: 100},bounceOnAddCallback: function() {console.log(*done*)}});</v>
      </c>
    </row>
    <row r="223" spans="1:19" x14ac:dyDescent="0.25">
      <c r="A223" t="e">
        <v>#N/A</v>
      </c>
      <c r="B223" t="s">
        <v>99</v>
      </c>
      <c r="C223" t="str">
        <f>VLOOKUP($B223,Feuil2!$A:$U,2,FALSE)</f>
        <v>008</v>
      </c>
      <c r="D223" t="str">
        <f>VLOOKUP($B223,Feuil2!$A:$U,3,FALSE)</f>
        <v>CHARLEVILLE-MEZIERES</v>
      </c>
      <c r="E223" t="str">
        <f>VLOOKUP($B223,Feuil2!$A:$U,4,FALSE)</f>
        <v>08105</v>
      </c>
      <c r="F223" t="str">
        <f>VLOOKUP($B223,Feuil2!$A:$U,5,FALSE)</f>
        <v>LP</v>
      </c>
      <c r="G223" t="str">
        <f>VLOOKUP($B223,Feuil2!$A:$U,6,FALSE)</f>
        <v>ARMAND MALAISE</v>
      </c>
      <c r="H223" t="str">
        <f>VLOOKUP($B223,Feuil2!$A:$U,7,FALSE)</f>
        <v>LP ARMAND MALAISE</v>
      </c>
      <c r="I223" t="str">
        <f>VLOOKUP($B223,Feuil2!$A:$U,8,FALSE)</f>
        <v>CHARLEV.-S</v>
      </c>
      <c r="J223" t="str">
        <f>VLOOKUP($B223,Feuil2!$A:$U,9,FALSE)</f>
        <v>CHARLEVILLE-MEZIERES</v>
      </c>
      <c r="K223" t="str">
        <f>VLOOKUP($B223,Feuil2!$A:$U,10,FALSE)</f>
        <v>03.24.37.33.33</v>
      </c>
      <c r="L223" t="str">
        <f>VLOOKUP($B223,Feuil2!$A:$U,11,FALSE)</f>
        <v>http://sepia.ac-reims.fr/lp-armandmalaise/-joomla-/</v>
      </c>
      <c r="M223" t="str">
        <f>VLOOKUP($B223,Feuil2!$A:$U,12,FALSE)</f>
        <v>49.7491164</v>
      </c>
      <c r="N223" t="str">
        <f>VLOOKUP($B223,Feuil2!$A:$U,13,FALSE)</f>
        <v>4.7133287</v>
      </c>
      <c r="O223" t="str">
        <f>VLOOKUP($B223,Feuil2!$A:$U,14,FALSE)</f>
        <v>ce.0080028M@ac-reims.fr</v>
      </c>
      <c r="P223" t="str">
        <f>VLOOKUP($B223,Feuil2!$A:$U,15,FALSE)</f>
        <v>84 RUE DU BOIS FORTANT</v>
      </c>
      <c r="Q223" t="str">
        <f>VLOOKUP($B223,Feuil2!$A:$U,16,FALSE)</f>
        <v>08003</v>
      </c>
      <c r="R223" t="str">
        <f>VLOOKUP($B223,Feuil2!$A:$U,17,FALSE)</f>
        <v>CHARLEVILLE MEZIERES CEDEX</v>
      </c>
      <c r="S223" s="7" t="str">
        <f>VLOOKUP($B223,Feuil2!$A:$U,18,FALSE)</f>
        <v>,bounceOnAdd: true, bounceOnAddOptions: {duration: 500, height: 100},bounceOnAddCallback: function() {console.log(*done*)}});</v>
      </c>
    </row>
    <row r="224" spans="1:19" x14ac:dyDescent="0.25">
      <c r="A224" t="e">
        <v>#N/A</v>
      </c>
      <c r="B224" t="s">
        <v>149</v>
      </c>
      <c r="C224" t="str">
        <f>VLOOKUP($B224,Feuil2!$A:$U,2,FALSE)</f>
        <v>008</v>
      </c>
      <c r="D224" t="str">
        <f>VLOOKUP($B224,Feuil2!$A:$U,3,FALSE)</f>
        <v>SEDAN</v>
      </c>
      <c r="E224" t="str">
        <f>VLOOKUP($B224,Feuil2!$A:$U,4,FALSE)</f>
        <v>08409</v>
      </c>
      <c r="F224" t="str">
        <f>VLOOKUP($B224,Feuil2!$A:$U,5,FALSE)</f>
        <v>LP</v>
      </c>
      <c r="G224" t="str">
        <f>VLOOKUP($B224,Feuil2!$A:$U,6,FALSE)</f>
        <v>JEAN-BAPTISTE CLEMENT</v>
      </c>
      <c r="H224" t="str">
        <f>VLOOKUP($B224,Feuil2!$A:$U,7,FALSE)</f>
        <v>LP JEAN-BAPTISTE CLEMENT</v>
      </c>
      <c r="I224" t="str">
        <f>VLOOKUP($B224,Feuil2!$A:$U,8,FALSE)</f>
        <v>CHARLEV.-S</v>
      </c>
      <c r="J224" t="str">
        <f>VLOOKUP($B224,Feuil2!$A:$U,9,FALSE)</f>
        <v>SEDAN</v>
      </c>
      <c r="K224" t="str">
        <f>VLOOKUP($B224,Feuil2!$A:$U,10,FALSE)</f>
        <v>03.24.27.41.16</v>
      </c>
      <c r="L224" t="str">
        <f>VLOOKUP($B224,Feuil2!$A:$U,11,FALSE)</f>
        <v>www.jbclement.fr</v>
      </c>
      <c r="M224" t="str">
        <f>VLOOKUP($B224,Feuil2!$A:$U,12,FALSE)</f>
        <v>49.6999484</v>
      </c>
      <c r="N224" t="str">
        <f>VLOOKUP($B224,Feuil2!$A:$U,13,FALSE)</f>
        <v>4.9331038</v>
      </c>
      <c r="O224" t="str">
        <f>VLOOKUP($B224,Feuil2!$A:$U,14,FALSE)</f>
        <v>ce.0080047H@ac-reims.fr</v>
      </c>
      <c r="P224" t="str">
        <f>VLOOKUP($B224,Feuil2!$A:$U,15,FALSE)</f>
        <v>11 RUE JEAN JAURES</v>
      </c>
      <c r="Q224" t="str">
        <f>VLOOKUP($B224,Feuil2!$A:$U,16,FALSE)</f>
        <v>08200</v>
      </c>
      <c r="R224" t="str">
        <f>VLOOKUP($B224,Feuil2!$A:$U,17,FALSE)</f>
        <v>SEDAN</v>
      </c>
      <c r="S224" s="7" t="str">
        <f>VLOOKUP($B224,Feuil2!$A:$U,18,FALSE)</f>
        <v>,bounceOnAdd: true, bounceOnAddOptions: {duration: 500, height: 100},bounceOnAddCallback: function() {console.log(*done*)}});</v>
      </c>
    </row>
    <row r="225" spans="1:19" x14ac:dyDescent="0.25">
      <c r="A225" t="e">
        <v>#N/A</v>
      </c>
      <c r="B225" t="s">
        <v>176</v>
      </c>
      <c r="C225" t="str">
        <f>VLOOKUP($B225,Feuil2!$A:$U,2,FALSE)</f>
        <v>010</v>
      </c>
      <c r="D225" t="str">
        <f>VLOOKUP($B225,Feuil2!$A:$U,3,FALSE)</f>
        <v>BAR-SUR-SEINE</v>
      </c>
      <c r="E225" t="str">
        <f>VLOOKUP($B225,Feuil2!$A:$U,4,FALSE)</f>
        <v>10034</v>
      </c>
      <c r="F225" t="str">
        <f>VLOOKUP($B225,Feuil2!$A:$U,5,FALSE)</f>
        <v>LP</v>
      </c>
      <c r="G225" t="str">
        <f>VLOOKUP($B225,Feuil2!$A:$U,6,FALSE)</f>
        <v>VAL MORE</v>
      </c>
      <c r="H225" t="str">
        <f>VLOOKUP($B225,Feuil2!$A:$U,7,FALSE)</f>
        <v>LP VAL MORE</v>
      </c>
      <c r="I225" t="str">
        <f>VLOOKUP($B225,Feuil2!$A:$U,8,FALSE)</f>
        <v>TROYES</v>
      </c>
      <c r="J225" t="str">
        <f>VLOOKUP($B225,Feuil2!$A:$U,9,FALSE)</f>
        <v>BAR/SEINE</v>
      </c>
      <c r="K225" t="str">
        <f>VLOOKUP($B225,Feuil2!$A:$U,10,FALSE)</f>
        <v>03.25.29.82.88</v>
      </c>
      <c r="L225" t="str">
        <f>VLOOKUP($B225,Feuil2!$A:$U,11,FALSE)</f>
        <v>www.lycée-val-more.fr</v>
      </c>
      <c r="M225" t="str">
        <f>VLOOKUP($B225,Feuil2!$A:$U,12,FALSE)</f>
        <v>48.1114108</v>
      </c>
      <c r="N225" t="str">
        <f>VLOOKUP($B225,Feuil2!$A:$U,13,FALSE)</f>
        <v>4.3883733</v>
      </c>
      <c r="O225" t="str">
        <f>VLOOKUP($B225,Feuil2!$A:$U,14,FALSE)</f>
        <v>ce.0100004A@ac-reims.fr</v>
      </c>
      <c r="P225" t="str">
        <f>VLOOKUP($B225,Feuil2!$A:$U,15,FALSE)</f>
        <v>13 AVENUE BERNARD PIEDS</v>
      </c>
      <c r="Q225" t="str">
        <f>VLOOKUP($B225,Feuil2!$A:$U,16,FALSE)</f>
        <v>10110</v>
      </c>
      <c r="R225" t="str">
        <f>VLOOKUP($B225,Feuil2!$A:$U,17,FALSE)</f>
        <v>BAR SUR SEINE</v>
      </c>
      <c r="S225" s="7" t="str">
        <f>VLOOKUP($B225,Feuil2!$A:$U,18,FALSE)</f>
        <v>,bounceOnAdd: true, bounceOnAddOptions: {duration: 500, height: 100},bounceOnAddCallback: function() {console.log(*done*)}});</v>
      </c>
    </row>
    <row r="226" spans="1:19" x14ac:dyDescent="0.25">
      <c r="A226" t="e">
        <v>#N/A</v>
      </c>
      <c r="B226" t="s">
        <v>215</v>
      </c>
      <c r="C226" t="str">
        <f>VLOOKUP($B226,Feuil2!$A:$U,2,FALSE)</f>
        <v>010</v>
      </c>
      <c r="D226" t="str">
        <f>VLOOKUP($B226,Feuil2!$A:$U,3,FALSE)</f>
        <v>ROMILLY-SUR-SEINE</v>
      </c>
      <c r="E226" t="str">
        <f>VLOOKUP($B226,Feuil2!$A:$U,4,FALSE)</f>
        <v>10323</v>
      </c>
      <c r="F226" t="str">
        <f>VLOOKUP($B226,Feuil2!$A:$U,5,FALSE)</f>
        <v>LP</v>
      </c>
      <c r="G226" t="str">
        <f>VLOOKUP($B226,Feuil2!$A:$U,6,FALSE)</f>
        <v>DENIS DIDEROT</v>
      </c>
      <c r="H226" t="str">
        <f>VLOOKUP($B226,Feuil2!$A:$U,7,FALSE)</f>
        <v>LP DENIS DIDEROT</v>
      </c>
      <c r="I226" t="str">
        <f>VLOOKUP($B226,Feuil2!$A:$U,8,FALSE)</f>
        <v>ROMILLY</v>
      </c>
      <c r="J226" t="str">
        <f>VLOOKUP($B226,Feuil2!$A:$U,9,FALSE)</f>
        <v>ROMILLY/SEINE</v>
      </c>
      <c r="K226" t="str">
        <f>VLOOKUP($B226,Feuil2!$A:$U,10,FALSE)</f>
        <v>03.25.21.95.81</v>
      </c>
      <c r="L226" t="str">
        <f>VLOOKUP($B226,Feuil2!$A:$U,11,FALSE)</f>
        <v>http://sepia.ac-reims.fr/lp-diderot/-joomla-/</v>
      </c>
      <c r="M226" t="str">
        <f>VLOOKUP($B226,Feuil2!$A:$U,12,FALSE)</f>
        <v>48.5169346</v>
      </c>
      <c r="N226" t="str">
        <f>VLOOKUP($B226,Feuil2!$A:$U,13,FALSE)</f>
        <v>3.7170874</v>
      </c>
      <c r="O226" t="str">
        <f>VLOOKUP($B226,Feuil2!$A:$U,14,FALSE)</f>
        <v>ce.0100016N@ac-reims.fr</v>
      </c>
      <c r="P226" t="str">
        <f>VLOOKUP($B226,Feuil2!$A:$U,15,FALSE)</f>
        <v>102 AVENUE JEAN JAURES</v>
      </c>
      <c r="Q226" t="str">
        <f>VLOOKUP($B226,Feuil2!$A:$U,16,FALSE)</f>
        <v>10100</v>
      </c>
      <c r="R226" t="str">
        <f>VLOOKUP($B226,Feuil2!$A:$U,17,FALSE)</f>
        <v>ROMILLY SUR SEINE</v>
      </c>
      <c r="S226" s="7" t="str">
        <f>VLOOKUP($B226,Feuil2!$A:$U,18,FALSE)</f>
        <v>,bounceOnAdd: true, bounceOnAddOptions: {duration: 500, height: 100},bounceOnAddCallback: function() {console.log(*done*)}});</v>
      </c>
    </row>
    <row r="227" spans="1:19" x14ac:dyDescent="0.25">
      <c r="A227" t="e">
        <v>#N/A</v>
      </c>
      <c r="B227" t="s">
        <v>233</v>
      </c>
      <c r="C227" t="str">
        <f>VLOOKUP($B227,Feuil2!$A:$U,2,FALSE)</f>
        <v>010</v>
      </c>
      <c r="D227" t="str">
        <f>VLOOKUP($B227,Feuil2!$A:$U,3,FALSE)</f>
        <v>TROYES</v>
      </c>
      <c r="E227" t="str">
        <f>VLOOKUP($B227,Feuil2!$A:$U,4,FALSE)</f>
        <v>10387</v>
      </c>
      <c r="F227" t="str">
        <f>VLOOKUP($B227,Feuil2!$A:$U,5,FALSE)</f>
        <v>LP</v>
      </c>
      <c r="G227" t="str">
        <f>VLOOKUP($B227,Feuil2!$A:$U,6,FALSE)</f>
        <v>GABRIEL VOISIN</v>
      </c>
      <c r="H227" t="str">
        <f>VLOOKUP($B227,Feuil2!$A:$U,7,FALSE)</f>
        <v>LP GABRIEL VOISIN</v>
      </c>
      <c r="I227" t="str">
        <f>VLOOKUP($B227,Feuil2!$A:$U,8,FALSE)</f>
        <v>TROYES</v>
      </c>
      <c r="J227" t="str">
        <f>VLOOKUP($B227,Feuil2!$A:$U,9,FALSE)</f>
        <v>TROYES</v>
      </c>
      <c r="K227" t="str">
        <f>VLOOKUP($B227,Feuil2!$A:$U,10,FALSE)</f>
        <v>03.25.83.27.83</v>
      </c>
      <c r="L227" t="str">
        <f>VLOOKUP($B227,Feuil2!$A:$U,11,FALSE)</f>
        <v>www.lp-gabriel-voisin.ac-reims.fr</v>
      </c>
      <c r="M227" t="str">
        <f>VLOOKUP($B227,Feuil2!$A:$U,12,FALSE)</f>
        <v>48.3155632</v>
      </c>
      <c r="N227" t="str">
        <f>VLOOKUP($B227,Feuil2!$A:$U,13,FALSE)</f>
        <v>4.0708254</v>
      </c>
      <c r="O227" t="str">
        <f>VLOOKUP($B227,Feuil2!$A:$U,14,FALSE)</f>
        <v>ce.0100945Y@ac-reims.fr</v>
      </c>
      <c r="P227" t="str">
        <f>VLOOKUP($B227,Feuil2!$A:$U,15,FALSE)</f>
        <v>6 TER CHEMIN DES CHAMPS DE LA LO</v>
      </c>
      <c r="Q227" t="str">
        <f>VLOOKUP($B227,Feuil2!$A:$U,16,FALSE)</f>
        <v>10901</v>
      </c>
      <c r="R227" t="str">
        <f>VLOOKUP($B227,Feuil2!$A:$U,17,FALSE)</f>
        <v>TROYES CEDEX 9</v>
      </c>
      <c r="S227" s="7" t="str">
        <f>VLOOKUP($B227,Feuil2!$A:$U,18,FALSE)</f>
        <v>,bounceOnAdd: true, bounceOnAddOptions: {duration: 500, height: 100},bounceOnAddCallback: function() {console.log(*done*)}});</v>
      </c>
    </row>
    <row r="228" spans="1:19" x14ac:dyDescent="0.25">
      <c r="A228" t="e">
        <v>#N/A</v>
      </c>
      <c r="B228" t="s">
        <v>225</v>
      </c>
      <c r="C228" t="str">
        <f>VLOOKUP($B228,Feuil2!$A:$U,2,FALSE)</f>
        <v>010</v>
      </c>
      <c r="D228" t="str">
        <f>VLOOKUP($B228,Feuil2!$A:$U,3,FALSE)</f>
        <v>SAINTE-SAVINE</v>
      </c>
      <c r="E228" t="str">
        <f>VLOOKUP($B228,Feuil2!$A:$U,4,FALSE)</f>
        <v>10362</v>
      </c>
      <c r="F228" t="str">
        <f>VLOOKUP($B228,Feuil2!$A:$U,5,FALSE)</f>
        <v>LP</v>
      </c>
      <c r="G228" t="str">
        <f>VLOOKUP($B228,Feuil2!$A:$U,6,FALSE)</f>
        <v>EDOUARD HERRIOT</v>
      </c>
      <c r="H228" t="str">
        <f>VLOOKUP($B228,Feuil2!$A:$U,7,FALSE)</f>
        <v>LP EDOUARD HERRIOT</v>
      </c>
      <c r="I228" t="str">
        <f>VLOOKUP($B228,Feuil2!$A:$U,8,FALSE)</f>
        <v>TROYES</v>
      </c>
      <c r="J228" t="str">
        <f>VLOOKUP($B228,Feuil2!$A:$U,9,FALSE)</f>
        <v>TROYES</v>
      </c>
      <c r="K228" t="str">
        <f>VLOOKUP($B228,Feuil2!$A:$U,10,FALSE)</f>
        <v>03.25.72.15.50</v>
      </c>
      <c r="L228">
        <f>VLOOKUP($B228,Feuil2!$A:$U,11,FALSE)</f>
        <v>0</v>
      </c>
      <c r="M228" t="str">
        <f>VLOOKUP($B228,Feuil2!$A:$U,12,FALSE)</f>
        <v>48.2919226</v>
      </c>
      <c r="N228" t="str">
        <f>VLOOKUP($B228,Feuil2!$A:$U,13,FALSE)</f>
        <v>4.0247894</v>
      </c>
      <c r="O228" t="str">
        <f>VLOOKUP($B228,Feuil2!$A:$U,14,FALSE)</f>
        <v>ce.0101022G@ac-reims.fr</v>
      </c>
      <c r="P228" t="str">
        <f>VLOOKUP($B228,Feuil2!$A:$U,15,FALSE)</f>
        <v>RUE LA MALADIERE</v>
      </c>
      <c r="Q228" t="str">
        <f>VLOOKUP($B228,Feuil2!$A:$U,16,FALSE)</f>
        <v>10600</v>
      </c>
      <c r="R228" t="str">
        <f>VLOOKUP($B228,Feuil2!$A:$U,17,FALSE)</f>
        <v>LA CHAPELLE ST LUC</v>
      </c>
      <c r="S228" s="7" t="str">
        <f>VLOOKUP($B228,Feuil2!$A:$U,18,FALSE)</f>
        <v>,bounceOnAdd: true, bounceOnAddOptions: {duration: 500, height: 100},bounceOnAddCallback: function() {console.log(*done*)}});</v>
      </c>
    </row>
    <row r="229" spans="1:19" x14ac:dyDescent="0.25">
      <c r="A229" t="e">
        <v>#N/A</v>
      </c>
      <c r="B229" t="s">
        <v>313</v>
      </c>
      <c r="C229" t="str">
        <f>VLOOKUP($B229,Feuil2!$A:$U,2,FALSE)</f>
        <v>051</v>
      </c>
      <c r="D229" t="str">
        <f>VLOOKUP($B229,Feuil2!$A:$U,3,FALSE)</f>
        <v>REIMS</v>
      </c>
      <c r="E229" t="str">
        <f>VLOOKUP($B229,Feuil2!$A:$U,4,FALSE)</f>
        <v>51454</v>
      </c>
      <c r="F229" t="str">
        <f>VLOOKUP($B229,Feuil2!$A:$U,5,FALSE)</f>
        <v>LP</v>
      </c>
      <c r="G229" t="str">
        <f>VLOOKUP($B229,Feuil2!$A:$U,6,FALSE)</f>
        <v>GUSTAVE EIFFEL</v>
      </c>
      <c r="H229" t="str">
        <f>VLOOKUP($B229,Feuil2!$A:$U,7,FALSE)</f>
        <v>LP GUSTAVE EIFFEL</v>
      </c>
      <c r="I229" t="str">
        <f>VLOOKUP($B229,Feuil2!$A:$U,8,FALSE)</f>
        <v>REIMS</v>
      </c>
      <c r="J229" t="str">
        <f>VLOOKUP($B229,Feuil2!$A:$U,9,FALSE)</f>
        <v>REIMS</v>
      </c>
      <c r="K229" t="str">
        <f>VLOOKUP($B229,Feuil2!$A:$U,10,FALSE)</f>
        <v>03.26.50.65.00</v>
      </c>
      <c r="L229" t="str">
        <f>VLOOKUP($B229,Feuil2!$A:$U,11,FALSE)</f>
        <v>www.lyceegeiffel-reims.fr</v>
      </c>
      <c r="M229" t="str">
        <f>VLOOKUP($B229,Feuil2!$A:$U,12,FALSE)</f>
        <v>49.2749947</v>
      </c>
      <c r="N229" t="str">
        <f>VLOOKUP($B229,Feuil2!$A:$U,13,FALSE)</f>
        <v>4.0284865</v>
      </c>
      <c r="O229" t="str">
        <f>VLOOKUP($B229,Feuil2!$A:$U,14,FALSE)</f>
        <v>ce.0510036M@ac-reims.fr</v>
      </c>
      <c r="P229" t="str">
        <f>VLOOKUP($B229,Feuil2!$A:$U,15,FALSE)</f>
        <v>34 RUE DE NEUFCHATEL</v>
      </c>
      <c r="Q229" t="str">
        <f>VLOOKUP($B229,Feuil2!$A:$U,16,FALSE)</f>
        <v>51066</v>
      </c>
      <c r="R229" t="str">
        <f>VLOOKUP($B229,Feuil2!$A:$U,17,FALSE)</f>
        <v>REIMS CEDEX</v>
      </c>
      <c r="S229" s="7" t="str">
        <f>VLOOKUP($B229,Feuil2!$A:$U,18,FALSE)</f>
        <v>,bounceOnAdd: true, bounceOnAddOptions: {duration: 500, height: 100},bounceOnAddCallback: function() {console.log(*done*)}});</v>
      </c>
    </row>
    <row r="230" spans="1:19" x14ac:dyDescent="0.25">
      <c r="A230" t="e">
        <v>#N/A</v>
      </c>
      <c r="B230" t="s">
        <v>314</v>
      </c>
      <c r="C230" t="str">
        <f>VLOOKUP($B230,Feuil2!$A:$U,2,FALSE)</f>
        <v>051</v>
      </c>
      <c r="D230" t="str">
        <f>VLOOKUP($B230,Feuil2!$A:$U,3,FALSE)</f>
        <v>REIMS</v>
      </c>
      <c r="E230" t="str">
        <f>VLOOKUP($B230,Feuil2!$A:$U,4,FALSE)</f>
        <v>51454</v>
      </c>
      <c r="F230" t="str">
        <f>VLOOKUP($B230,Feuil2!$A:$U,5,FALSE)</f>
        <v>LP</v>
      </c>
      <c r="G230" t="str">
        <f>VLOOKUP($B230,Feuil2!$A:$U,6,FALSE)</f>
        <v>YSER</v>
      </c>
      <c r="H230" t="str">
        <f>VLOOKUP($B230,Feuil2!$A:$U,7,FALSE)</f>
        <v>LP YSER</v>
      </c>
      <c r="I230" t="str">
        <f>VLOOKUP($B230,Feuil2!$A:$U,8,FALSE)</f>
        <v>REIMS</v>
      </c>
      <c r="J230" t="str">
        <f>VLOOKUP($B230,Feuil2!$A:$U,9,FALSE)</f>
        <v>REIMS</v>
      </c>
      <c r="K230" t="str">
        <f>VLOOKUP($B230,Feuil2!$A:$U,10,FALSE)</f>
        <v>03.26.85.30.05</v>
      </c>
      <c r="L230" t="str">
        <f>VLOOKUP($B230,Feuil2!$A:$U,11,FALSE)</f>
        <v>http://sepia.ac-reims.fr/lp-yser/</v>
      </c>
      <c r="M230" t="str">
        <f>VLOOKUP($B230,Feuil2!$A:$U,12,FALSE)</f>
        <v>49.2495571</v>
      </c>
      <c r="N230" t="str">
        <f>VLOOKUP($B230,Feuil2!$A:$U,13,FALSE)</f>
        <v>4.0576011</v>
      </c>
      <c r="O230" t="str">
        <f>VLOOKUP($B230,Feuil2!$A:$U,14,FALSE)</f>
        <v>ce.0510037N@ac-reims.fr</v>
      </c>
      <c r="P230" t="str">
        <f>VLOOKUP($B230,Feuil2!$A:$U,15,FALSE)</f>
        <v>ALLÉE DE L\'ALOUETTE (3)</v>
      </c>
      <c r="Q230" t="str">
        <f>VLOOKUP($B230,Feuil2!$A:$U,16,FALSE)</f>
        <v>51100</v>
      </c>
      <c r="R230" t="str">
        <f>VLOOKUP($B230,Feuil2!$A:$U,17,FALSE)</f>
        <v>REIMS</v>
      </c>
      <c r="S230" s="7" t="str">
        <f>VLOOKUP($B230,Feuil2!$A:$U,18,FALSE)</f>
        <v>,bounceOnAdd: true, bounceOnAddOptions: {duration: 500, height: 100},bounceOnAddCallback: function() {console.log(*done*)}});</v>
      </c>
    </row>
    <row r="231" spans="1:19" x14ac:dyDescent="0.25">
      <c r="A231" t="e">
        <v>#N/A</v>
      </c>
      <c r="B231" t="s">
        <v>315</v>
      </c>
      <c r="C231" t="str">
        <f>VLOOKUP($B231,Feuil2!$A:$U,2,FALSE)</f>
        <v>051</v>
      </c>
      <c r="D231" t="str">
        <f>VLOOKUP($B231,Feuil2!$A:$U,3,FALSE)</f>
        <v>REIMS</v>
      </c>
      <c r="E231" t="str">
        <f>VLOOKUP($B231,Feuil2!$A:$U,4,FALSE)</f>
        <v>51454</v>
      </c>
      <c r="F231" t="str">
        <f>VLOOKUP($B231,Feuil2!$A:$U,5,FALSE)</f>
        <v>LP</v>
      </c>
      <c r="G231" t="str">
        <f>VLOOKUP($B231,Feuil2!$A:$U,6,FALSE)</f>
        <v>EUROPE</v>
      </c>
      <c r="H231" t="str">
        <f>VLOOKUP($B231,Feuil2!$A:$U,7,FALSE)</f>
        <v>LP EUROPE</v>
      </c>
      <c r="I231" t="str">
        <f>VLOOKUP($B231,Feuil2!$A:$U,8,FALSE)</f>
        <v>REIMS</v>
      </c>
      <c r="J231" t="str">
        <f>VLOOKUP($B231,Feuil2!$A:$U,9,FALSE)</f>
        <v>REIMS</v>
      </c>
      <c r="K231" t="str">
        <f>VLOOKUP($B231,Feuil2!$A:$U,10,FALSE)</f>
        <v>03.26.85.28.33</v>
      </c>
      <c r="L231" t="str">
        <f>VLOOKUP($B231,Feuil2!$A:$U,11,FALSE)</f>
        <v>http://www.lyceedesmetiers-europe-reims.fr</v>
      </c>
      <c r="M231" t="str">
        <f>VLOOKUP($B231,Feuil2!$A:$U,12,FALSE)</f>
        <v>49.2484473</v>
      </c>
      <c r="N231" t="str">
        <f>VLOOKUP($B231,Feuil2!$A:$U,13,FALSE)</f>
        <v>4.0661191</v>
      </c>
      <c r="O231" t="str">
        <f>VLOOKUP($B231,Feuil2!$A:$U,14,FALSE)</f>
        <v>ce.0510038P@ac-reims.fr</v>
      </c>
      <c r="P231" t="str">
        <f>VLOOKUP($B231,Feuil2!$A:$U,15,FALSE)</f>
        <v>71 AVENUE DE L\'EUROPE</v>
      </c>
      <c r="Q231" t="str">
        <f>VLOOKUP($B231,Feuil2!$A:$U,16,FALSE)</f>
        <v>51682</v>
      </c>
      <c r="R231" t="str">
        <f>VLOOKUP($B231,Feuil2!$A:$U,17,FALSE)</f>
        <v>REIMS CEDEX 2</v>
      </c>
      <c r="S231" s="7" t="str">
        <f>VLOOKUP($B231,Feuil2!$A:$U,18,FALSE)</f>
        <v>,bounceOnAdd: true, bounceOnAddOptions: {duration: 500, height: 100},bounceOnAddCallback: function() {console.log(*done*)}});</v>
      </c>
    </row>
    <row r="232" spans="1:19" x14ac:dyDescent="0.25">
      <c r="A232" t="e">
        <v>#N/A</v>
      </c>
      <c r="B232" t="s">
        <v>324</v>
      </c>
      <c r="C232" t="str">
        <f>VLOOKUP($B232,Feuil2!$A:$U,2,FALSE)</f>
        <v>051</v>
      </c>
      <c r="D232" t="str">
        <f>VLOOKUP($B232,Feuil2!$A:$U,3,FALSE)</f>
        <v>REIMS</v>
      </c>
      <c r="E232" t="str">
        <f>VLOOKUP($B232,Feuil2!$A:$U,4,FALSE)</f>
        <v>51454</v>
      </c>
      <c r="F232" t="str">
        <f>VLOOKUP($B232,Feuil2!$A:$U,5,FALSE)</f>
        <v>LP</v>
      </c>
      <c r="G232" t="str">
        <f>VLOOKUP($B232,Feuil2!$A:$U,6,FALSE)</f>
        <v>JOLIOT-CURIE</v>
      </c>
      <c r="H232" t="str">
        <f>VLOOKUP($B232,Feuil2!$A:$U,7,FALSE)</f>
        <v>LP JOLIOT-CURIE</v>
      </c>
      <c r="I232" t="str">
        <f>VLOOKUP($B232,Feuil2!$A:$U,8,FALSE)</f>
        <v>REIMS</v>
      </c>
      <c r="J232" t="str">
        <f>VLOOKUP($B232,Feuil2!$A:$U,9,FALSE)</f>
        <v>REIMS</v>
      </c>
      <c r="K232" t="str">
        <f>VLOOKUP($B232,Feuil2!$A:$U,10,FALSE)</f>
        <v>03.26.06.03.11</v>
      </c>
      <c r="L232" t="str">
        <f>VLOOKUP($B232,Feuil2!$A:$U,11,FALSE)</f>
        <v>www.lyceejoliotcurie-reims.fr</v>
      </c>
      <c r="M232" t="str">
        <f>VLOOKUP($B232,Feuil2!$A:$U,12,FALSE)</f>
        <v>49.2317832</v>
      </c>
      <c r="N232" t="str">
        <f>VLOOKUP($B232,Feuil2!$A:$U,13,FALSE)</f>
        <v>4.0034519</v>
      </c>
      <c r="O232" t="str">
        <f>VLOOKUP($B232,Feuil2!$A:$U,14,FALSE)</f>
        <v>ce.0511430C@ac-reims.fr</v>
      </c>
      <c r="P232" t="str">
        <f>VLOOKUP($B232,Feuil2!$A:$U,15,FALSE)</f>
        <v>4 RUE JOLIOT-CURIE</v>
      </c>
      <c r="Q232" t="str">
        <f>VLOOKUP($B232,Feuil2!$A:$U,16,FALSE)</f>
        <v>51096</v>
      </c>
      <c r="R232" t="str">
        <f>VLOOKUP($B232,Feuil2!$A:$U,17,FALSE)</f>
        <v>REIMS CEDEX</v>
      </c>
      <c r="S232" s="7" t="str">
        <f>VLOOKUP($B232,Feuil2!$A:$U,18,FALSE)</f>
        <v>,bounceOnAdd: true, bounceOnAddOptions: {duration: 500, height: 100},bounceOnAddCallback: function() {console.log(*done*)}});</v>
      </c>
    </row>
    <row r="233" spans="1:19" x14ac:dyDescent="0.25">
      <c r="A233" t="e">
        <v>#N/A</v>
      </c>
      <c r="B233" t="s">
        <v>377</v>
      </c>
      <c r="C233" t="str">
        <f>VLOOKUP($B233,Feuil2!$A:$U,2,FALSE)</f>
        <v>052</v>
      </c>
      <c r="D233" t="str">
        <f>VLOOKUP($B233,Feuil2!$A:$U,3,FALSE)</f>
        <v>CHAUMONT</v>
      </c>
      <c r="E233" t="str">
        <f>VLOOKUP($B233,Feuil2!$A:$U,4,FALSE)</f>
        <v>52121</v>
      </c>
      <c r="F233" t="str">
        <f>VLOOKUP($B233,Feuil2!$A:$U,5,FALSE)</f>
        <v>LP</v>
      </c>
      <c r="G233" t="str">
        <f>VLOOKUP($B233,Feuil2!$A:$U,6,FALSE)</f>
        <v>EUGENE DECOMBLE</v>
      </c>
      <c r="H233" t="str">
        <f>VLOOKUP($B233,Feuil2!$A:$U,7,FALSE)</f>
        <v>LP EUGENE DECOMBLE</v>
      </c>
      <c r="I233" t="str">
        <f>VLOOKUP($B233,Feuil2!$A:$U,8,FALSE)</f>
        <v>CHAUMONT</v>
      </c>
      <c r="J233" t="str">
        <f>VLOOKUP($B233,Feuil2!$A:$U,9,FALSE)</f>
        <v>CHAUMONT</v>
      </c>
      <c r="K233" t="str">
        <f>VLOOKUP($B233,Feuil2!$A:$U,10,FALSE)</f>
        <v>03.25.03.06.05</v>
      </c>
      <c r="L233">
        <f>VLOOKUP($B233,Feuil2!$A:$U,11,FALSE)</f>
        <v>0</v>
      </c>
      <c r="M233" t="str">
        <f>VLOOKUP($B233,Feuil2!$A:$U,12,FALSE)</f>
        <v>48.0919868</v>
      </c>
      <c r="N233" t="str">
        <f>VLOOKUP($B233,Feuil2!$A:$U,13,FALSE)</f>
        <v>5.1429321</v>
      </c>
      <c r="O233" t="str">
        <f>VLOOKUP($B233,Feuil2!$A:$U,14,FALSE)</f>
        <v>ce.0520008B@ac-reims.fr</v>
      </c>
      <c r="P233" t="str">
        <f>VLOOKUP($B233,Feuil2!$A:$U,15,FALSE)</f>
        <v>47 AVENUE D\'ASHTON UNDER LYNE</v>
      </c>
      <c r="Q233" t="str">
        <f>VLOOKUP($B233,Feuil2!$A:$U,16,FALSE)</f>
        <v>52000</v>
      </c>
      <c r="R233" t="str">
        <f>VLOOKUP($B233,Feuil2!$A:$U,17,FALSE)</f>
        <v>CHAUMONT</v>
      </c>
      <c r="S233" s="7" t="str">
        <f>VLOOKUP($B233,Feuil2!$A:$U,18,FALSE)</f>
        <v>,bounceOnAdd: true, bounceOnAddOptions: {duration: 500, height: 100},bounceOnAddCallback: function() {console.log(*done*)}});</v>
      </c>
    </row>
    <row r="234" spans="1:19" x14ac:dyDescent="0.25">
      <c r="A234" t="e">
        <v>#N/A</v>
      </c>
      <c r="B234" t="s">
        <v>412</v>
      </c>
      <c r="C234" t="str">
        <f>VLOOKUP($B234,Feuil2!$A:$U,2,FALSE)</f>
        <v>052</v>
      </c>
      <c r="D234" t="str">
        <f>VLOOKUP($B234,Feuil2!$A:$U,3,FALSE)</f>
        <v>SAINT-DIZIER</v>
      </c>
      <c r="E234" t="str">
        <f>VLOOKUP($B234,Feuil2!$A:$U,4,FALSE)</f>
        <v>52448</v>
      </c>
      <c r="F234" t="str">
        <f>VLOOKUP($B234,Feuil2!$A:$U,5,FALSE)</f>
        <v>LP</v>
      </c>
      <c r="G234" t="str">
        <f>VLOOKUP($B234,Feuil2!$A:$U,6,FALSE)</f>
        <v>BLAISE PASCAL</v>
      </c>
      <c r="H234" t="str">
        <f>VLOOKUP($B234,Feuil2!$A:$U,7,FALSE)</f>
        <v>LP BLAISE PASCAL</v>
      </c>
      <c r="I234" t="str">
        <f>VLOOKUP($B234,Feuil2!$A:$U,8,FALSE)</f>
        <v>ST DIZIER</v>
      </c>
      <c r="J234" t="str">
        <f>VLOOKUP($B234,Feuil2!$A:$U,9,FALSE)</f>
        <v>SAINT-DIZIER</v>
      </c>
      <c r="K234" t="str">
        <f>VLOOKUP($B234,Feuil2!$A:$U,10,FALSE)</f>
        <v>03.25.06.50.50</v>
      </c>
      <c r="L234" t="str">
        <f>VLOOKUP($B234,Feuil2!$A:$U,11,FALSE)</f>
        <v>http://www.lyc-blaise-pascal.ac-reims.fr/</v>
      </c>
      <c r="M234" t="str">
        <f>VLOOKUP($B234,Feuil2!$A:$U,12,FALSE)</f>
        <v>48.6443421</v>
      </c>
      <c r="N234" t="str">
        <f>VLOOKUP($B234,Feuil2!$A:$U,13,FALSE)</f>
        <v>4.9756334</v>
      </c>
      <c r="O234" t="str">
        <f>VLOOKUP($B234,Feuil2!$A:$U,14,FALSE)</f>
        <v>ce.0520029Z@ac-reims.fr</v>
      </c>
      <c r="P234" t="str">
        <f>VLOOKUP($B234,Feuil2!$A:$U,15,FALSE)</f>
        <v>1 AVENUE MARCEL PAUL</v>
      </c>
      <c r="Q234" t="str">
        <f>VLOOKUP($B234,Feuil2!$A:$U,16,FALSE)</f>
        <v>52100</v>
      </c>
      <c r="R234" t="str">
        <f>VLOOKUP($B234,Feuil2!$A:$U,17,FALSE)</f>
        <v>ST DIZIER</v>
      </c>
      <c r="S234" s="7" t="str">
        <f>VLOOKUP($B234,Feuil2!$A:$U,18,FALSE)</f>
        <v>,bounceOnAdd: true, bounceOnAddOptions: {duration: 500, height: 100},bounceOnAddCallback: function() {console.log(*done*)}});</v>
      </c>
    </row>
    <row r="235" spans="1:19" x14ac:dyDescent="0.25">
      <c r="A235" t="e">
        <v>#N/A</v>
      </c>
      <c r="B235" t="s">
        <v>381</v>
      </c>
      <c r="C235" t="str">
        <f>VLOOKUP($B235,Feuil2!$A:$U,2,FALSE)</f>
        <v>052</v>
      </c>
      <c r="D235" t="str">
        <f>VLOOKUP($B235,Feuil2!$A:$U,3,FALSE)</f>
        <v>CHAUMONT</v>
      </c>
      <c r="E235" t="str">
        <f>VLOOKUP($B235,Feuil2!$A:$U,4,FALSE)</f>
        <v>52121</v>
      </c>
      <c r="F235" t="str">
        <f>VLOOKUP($B235,Feuil2!$A:$U,5,FALSE)</f>
        <v>LP</v>
      </c>
      <c r="G235" t="str">
        <f>VLOOKUP($B235,Feuil2!$A:$U,6,FALSE)</f>
        <v>EDME BOUCHARDON</v>
      </c>
      <c r="H235" t="str">
        <f>VLOOKUP($B235,Feuil2!$A:$U,7,FALSE)</f>
        <v>LP EDME BOUCHARDON</v>
      </c>
      <c r="I235" t="str">
        <f>VLOOKUP($B235,Feuil2!$A:$U,8,FALSE)</f>
        <v>CHAUMONT</v>
      </c>
      <c r="J235" t="str">
        <f>VLOOKUP($B235,Feuil2!$A:$U,9,FALSE)</f>
        <v>CHAUMONT</v>
      </c>
      <c r="K235" t="str">
        <f>VLOOKUP($B235,Feuil2!$A:$U,10,FALSE)</f>
        <v>03.25.03.23.42</v>
      </c>
      <c r="L235">
        <f>VLOOKUP($B235,Feuil2!$A:$U,11,FALSE)</f>
        <v>0</v>
      </c>
      <c r="M235" t="str">
        <f>VLOOKUP($B235,Feuil2!$A:$U,12,FALSE)</f>
        <v>48.1060086</v>
      </c>
      <c r="N235" t="str">
        <f>VLOOKUP($B235,Feuil2!$A:$U,13,FALSE)</f>
        <v>5.1474075</v>
      </c>
      <c r="O235" t="str">
        <f>VLOOKUP($B235,Feuil2!$A:$U,14,FALSE)</f>
        <v>ce.0520795G@ac-reims.fr</v>
      </c>
      <c r="P235" t="str">
        <f>VLOOKUP($B235,Feuil2!$A:$U,15,FALSE)</f>
        <v>16 RUE YOURI GAGARINE</v>
      </c>
      <c r="Q235" t="str">
        <f>VLOOKUP($B235,Feuil2!$A:$U,16,FALSE)</f>
        <v>52903</v>
      </c>
      <c r="R235" t="str">
        <f>VLOOKUP($B235,Feuil2!$A:$U,17,FALSE)</f>
        <v>CHAUMONT CEDEX 9</v>
      </c>
      <c r="S235" s="7" t="str">
        <f>VLOOKUP($B235,Feuil2!$A:$U,18,FALSE)</f>
        <v>,bounceOnAdd: true, bounceOnAddOptions: {duration: 500, height: 100},bounceOnAddCallback: function() {console.log(*done*)}});</v>
      </c>
    </row>
    <row r="236" spans="1:19" x14ac:dyDescent="0.25">
      <c r="A236" t="e">
        <v>#N/A</v>
      </c>
      <c r="B236" t="s">
        <v>416</v>
      </c>
      <c r="C236" t="str">
        <f>VLOOKUP($B236,Feuil2!$A:$U,2,FALSE)</f>
        <v>052</v>
      </c>
      <c r="D236" t="str">
        <f>VLOOKUP($B236,Feuil2!$A:$U,3,FALSE)</f>
        <v>SAINT-DIZIER</v>
      </c>
      <c r="E236" t="str">
        <f>VLOOKUP($B236,Feuil2!$A:$U,4,FALSE)</f>
        <v>52448</v>
      </c>
      <c r="F236" t="str">
        <f>VLOOKUP($B236,Feuil2!$A:$U,5,FALSE)</f>
        <v>LP</v>
      </c>
      <c r="G236" t="str">
        <f>VLOOKUP($B236,Feuil2!$A:$U,6,FALSE)</f>
        <v>ST EXUPERY</v>
      </c>
      <c r="H236" t="str">
        <f>VLOOKUP($B236,Feuil2!$A:$U,7,FALSE)</f>
        <v>LP ST EXUPERY</v>
      </c>
      <c r="I236" t="str">
        <f>VLOOKUP($B236,Feuil2!$A:$U,8,FALSE)</f>
        <v>ST DIZIER</v>
      </c>
      <c r="J236" t="str">
        <f>VLOOKUP($B236,Feuil2!$A:$U,9,FALSE)</f>
        <v>SAINT-DIZIER</v>
      </c>
      <c r="K236" t="str">
        <f>VLOOKUP($B236,Feuil2!$A:$U,10,FALSE)</f>
        <v>03.25.05.10.16</v>
      </c>
      <c r="L236" t="str">
        <f>VLOOKUP($B236,Feuil2!$A:$U,11,FALSE)</f>
        <v>http://sepia.ac-reims.fr/lyc-st-exupery/-joomla-/</v>
      </c>
      <c r="M236" t="str">
        <f>VLOOKUP($B236,Feuil2!$A:$U,12,FALSE)</f>
        <v>48.6434668</v>
      </c>
      <c r="N236" t="str">
        <f>VLOOKUP($B236,Feuil2!$A:$U,13,FALSE)</f>
        <v>4.9638164</v>
      </c>
      <c r="O236" t="str">
        <f>VLOOKUP($B236,Feuil2!$A:$U,14,FALSE)</f>
        <v>ce.0520923W@ac-reims.fr</v>
      </c>
      <c r="P236" t="str">
        <f>VLOOKUP($B236,Feuil2!$A:$U,15,FALSE)</f>
        <v>82 RUE ANATOLE FRANCE</v>
      </c>
      <c r="Q236" t="str">
        <f>VLOOKUP($B236,Feuil2!$A:$U,16,FALSE)</f>
        <v>52105</v>
      </c>
      <c r="R236" t="str">
        <f>VLOOKUP($B236,Feuil2!$A:$U,17,FALSE)</f>
        <v>ST DIZIER CEDEX</v>
      </c>
      <c r="S236" s="7" t="str">
        <f>VLOOKUP($B236,Feuil2!$A:$U,18,FALSE)</f>
        <v>,bounceOnAdd: true, bounceOnAddOptions: {duration: 500, height: 100},bounceOnAddCallback: function() {console.log(*done*)}});</v>
      </c>
    </row>
    <row r="237" spans="1:19" x14ac:dyDescent="0.25">
      <c r="A237" t="e">
        <v>#N/A</v>
      </c>
      <c r="B237" t="s">
        <v>95</v>
      </c>
      <c r="C237" t="str">
        <f>VLOOKUP($B237,Feuil2!$A:$U,2,FALSE)</f>
        <v>008</v>
      </c>
      <c r="D237" t="str">
        <f>VLOOKUP($B237,Feuil2!$A:$U,3,FALSE)</f>
        <v>CHARLEVILLE-MEZIERES</v>
      </c>
      <c r="E237" t="str">
        <f>VLOOKUP($B237,Feuil2!$A:$U,4,FALSE)</f>
        <v>08105</v>
      </c>
      <c r="F237" t="str">
        <f>VLOOKUP($B237,Feuil2!$A:$U,5,FALSE)</f>
        <v>LPO</v>
      </c>
      <c r="G237" t="str">
        <f>VLOOKUP($B237,Feuil2!$A:$U,6,FALSE)</f>
        <v>FRANCOIS BAZIN</v>
      </c>
      <c r="H237" t="str">
        <f>VLOOKUP($B237,Feuil2!$A:$U,7,FALSE)</f>
        <v>LPO FRANCOIS BAZIN</v>
      </c>
      <c r="I237" t="str">
        <f>VLOOKUP($B237,Feuil2!$A:$U,8,FALSE)</f>
        <v>CHARLEV.-S</v>
      </c>
      <c r="J237" t="str">
        <f>VLOOKUP($B237,Feuil2!$A:$U,9,FALSE)</f>
        <v>CHARLEVILLE-MEZIERES</v>
      </c>
      <c r="K237" t="str">
        <f>VLOOKUP($B237,Feuil2!$A:$U,10,FALSE)</f>
        <v>03.24.56.81.56</v>
      </c>
      <c r="L237" t="str">
        <f>VLOOKUP($B237,Feuil2!$A:$U,11,FALSE)</f>
        <v>http://www.lyceebazin.net/</v>
      </c>
      <c r="M237" t="str">
        <f>VLOOKUP($B237,Feuil2!$A:$U,12,FALSE)</f>
        <v>49.7721921</v>
      </c>
      <c r="N237" t="str">
        <f>VLOOKUP($B237,Feuil2!$A:$U,13,FALSE)</f>
        <v>4.7076717</v>
      </c>
      <c r="O237" t="str">
        <f>VLOOKUP($B237,Feuil2!$A:$U,14,FALSE)</f>
        <v>ce.0080008R@ac-reims.fr</v>
      </c>
      <c r="P237" t="str">
        <f>VLOOKUP($B237,Feuil2!$A:$U,15,FALSE)</f>
        <v>145 AVENUE CHARLES DE GAULLE</v>
      </c>
      <c r="Q237" t="str">
        <f>VLOOKUP($B237,Feuil2!$A:$U,16,FALSE)</f>
        <v>08013</v>
      </c>
      <c r="R237" t="str">
        <f>VLOOKUP($B237,Feuil2!$A:$U,17,FALSE)</f>
        <v>CHARLEVILLE MEZIERES CEDEX</v>
      </c>
      <c r="S237" s="7" t="str">
        <f>VLOOKUP($B237,Feuil2!$A:$U,18,FALSE)</f>
        <v>,bounceOnAdd: true, bounceOnAddOptions: {duration: 500, height: 100},bounceOnAddCallback: function() {console.log(*done*)}});</v>
      </c>
    </row>
    <row r="238" spans="1:19" x14ac:dyDescent="0.25">
      <c r="A238" t="e">
        <v>#N/A</v>
      </c>
      <c r="B238" t="s">
        <v>136</v>
      </c>
      <c r="C238" t="str">
        <f>VLOOKUP($B238,Feuil2!$A:$U,2,FALSE)</f>
        <v>008</v>
      </c>
      <c r="D238" t="str">
        <f>VLOOKUP($B238,Feuil2!$A:$U,3,FALSE)</f>
        <v>RETHEL</v>
      </c>
      <c r="E238" t="str">
        <f>VLOOKUP($B238,Feuil2!$A:$U,4,FALSE)</f>
        <v>08362</v>
      </c>
      <c r="F238" t="str">
        <f>VLOOKUP($B238,Feuil2!$A:$U,5,FALSE)</f>
        <v>LPO</v>
      </c>
      <c r="G238" t="str">
        <f>VLOOKUP($B238,Feuil2!$A:$U,6,FALSE)</f>
        <v>PAUL VERLAINE</v>
      </c>
      <c r="H238" t="str">
        <f>VLOOKUP($B238,Feuil2!$A:$U,7,FALSE)</f>
        <v>LPO PAUL VERLAINE</v>
      </c>
      <c r="I238" t="str">
        <f>VLOOKUP($B238,Feuil2!$A:$U,8,FALSE)</f>
        <v>SUD ARDEN.</v>
      </c>
      <c r="J238" t="str">
        <f>VLOOKUP($B238,Feuil2!$A:$U,9,FALSE)</f>
        <v>RETHEL</v>
      </c>
      <c r="K238" t="str">
        <f>VLOOKUP($B238,Feuil2!$A:$U,10,FALSE)</f>
        <v>03.24.39.50.30</v>
      </c>
      <c r="L238" t="str">
        <f>VLOOKUP($B238,Feuil2!$A:$U,11,FALSE)</f>
        <v>www.lyceeverlaine-rethel.fr</v>
      </c>
      <c r="M238" t="str">
        <f>VLOOKUP($B238,Feuil2!$A:$U,12,FALSE)</f>
        <v>49.5166054</v>
      </c>
      <c r="N238" t="str">
        <f>VLOOKUP($B238,Feuil2!$A:$U,13,FALSE)</f>
        <v>4.3734441</v>
      </c>
      <c r="O238" t="str">
        <f>VLOOKUP($B238,Feuil2!$A:$U,14,FALSE)</f>
        <v>ce.0080039Z@ac-reims.fr</v>
      </c>
      <c r="P238" t="str">
        <f>VLOOKUP($B238,Feuil2!$A:$U,15,FALSE)</f>
        <v>19 RUE NORMANDIE NIEMEN</v>
      </c>
      <c r="Q238" t="str">
        <f>VLOOKUP($B238,Feuil2!$A:$U,16,FALSE)</f>
        <v>08305</v>
      </c>
      <c r="R238" t="str">
        <f>VLOOKUP($B238,Feuil2!$A:$U,17,FALSE)</f>
        <v>RETHEL CEDEX</v>
      </c>
      <c r="S238" s="7" t="str">
        <f>VLOOKUP($B238,Feuil2!$A:$U,18,FALSE)</f>
        <v>,bounceOnAdd: true, bounceOnAddOptions: {duration: 500, height: 100},bounceOnAddCallback: function() {console.log(*done*)}});</v>
      </c>
    </row>
    <row r="239" spans="1:19" x14ac:dyDescent="0.25">
      <c r="A239" t="e">
        <v>#N/A</v>
      </c>
      <c r="B239" t="s">
        <v>174</v>
      </c>
      <c r="C239" t="str">
        <f>VLOOKUP($B239,Feuil2!$A:$U,2,FALSE)</f>
        <v>010</v>
      </c>
      <c r="D239" t="str">
        <f>VLOOKUP($B239,Feuil2!$A:$U,3,FALSE)</f>
        <v>BAR-SUR-AUBE</v>
      </c>
      <c r="E239" t="str">
        <f>VLOOKUP($B239,Feuil2!$A:$U,4,FALSE)</f>
        <v>10033</v>
      </c>
      <c r="F239" t="str">
        <f>VLOOKUP($B239,Feuil2!$A:$U,5,FALSE)</f>
        <v>LPO</v>
      </c>
      <c r="G239" t="str">
        <f>VLOOKUP($B239,Feuil2!$A:$U,6,FALSE)</f>
        <v>GASTON BACHELARD</v>
      </c>
      <c r="H239" t="str">
        <f>VLOOKUP($B239,Feuil2!$A:$U,7,FALSE)</f>
        <v>LPO GASTON BACHELARD</v>
      </c>
      <c r="I239" t="str">
        <f>VLOOKUP($B239,Feuil2!$A:$U,8,FALSE)</f>
        <v>TROYES</v>
      </c>
      <c r="J239" t="str">
        <f>VLOOKUP($B239,Feuil2!$A:$U,9,FALSE)</f>
        <v>BAR/AUBE</v>
      </c>
      <c r="K239" t="str">
        <f>VLOOKUP($B239,Feuil2!$A:$U,10,FALSE)</f>
        <v>03.25.92.35.35</v>
      </c>
      <c r="L239">
        <f>VLOOKUP($B239,Feuil2!$A:$U,11,FALSE)</f>
        <v>0</v>
      </c>
      <c r="M239" t="str">
        <f>VLOOKUP($B239,Feuil2!$A:$U,12,FALSE)</f>
        <v>48.2281029</v>
      </c>
      <c r="N239" t="str">
        <f>VLOOKUP($B239,Feuil2!$A:$U,13,FALSE)</f>
        <v>4.7052908</v>
      </c>
      <c r="O239" t="str">
        <f>VLOOKUP($B239,Feuil2!$A:$U,14,FALSE)</f>
        <v>ce.0100003Z@ac-reims.fr</v>
      </c>
      <c r="P239" t="str">
        <f>VLOOKUP($B239,Feuil2!$A:$U,15,FALSE)</f>
        <v>33 RUE GASTON BACHELARD</v>
      </c>
      <c r="Q239" t="str">
        <f>VLOOKUP($B239,Feuil2!$A:$U,16,FALSE)</f>
        <v>10202</v>
      </c>
      <c r="R239" t="str">
        <f>VLOOKUP($B239,Feuil2!$A:$U,17,FALSE)</f>
        <v>BAR SUR AUBE CEDEX</v>
      </c>
      <c r="S239" s="7" t="str">
        <f>VLOOKUP($B239,Feuil2!$A:$U,18,FALSE)</f>
        <v>,bounceOnAdd: true, bounceOnAddOptions: {duration: 500, height: 100},bounceOnAddCallback: function() {console.log(*done*)}});</v>
      </c>
    </row>
    <row r="240" spans="1:19" x14ac:dyDescent="0.25">
      <c r="A240" t="e">
        <v>#N/A</v>
      </c>
      <c r="B240" t="s">
        <v>228</v>
      </c>
      <c r="C240" t="str">
        <f>VLOOKUP($B240,Feuil2!$A:$U,2,FALSE)</f>
        <v>010</v>
      </c>
      <c r="D240" t="str">
        <f>VLOOKUP($B240,Feuil2!$A:$U,3,FALSE)</f>
        <v>TROYES</v>
      </c>
      <c r="E240" t="str">
        <f>VLOOKUP($B240,Feuil2!$A:$U,4,FALSE)</f>
        <v>10387</v>
      </c>
      <c r="F240" t="str">
        <f>VLOOKUP($B240,Feuil2!$A:$U,5,FALSE)</f>
        <v>LPO</v>
      </c>
      <c r="G240" t="str">
        <f>VLOOKUP($B240,Feuil2!$A:$U,6,FALSE)</f>
        <v>MARIE DE CHAMPAGNE</v>
      </c>
      <c r="H240" t="str">
        <f>VLOOKUP($B240,Feuil2!$A:$U,7,FALSE)</f>
        <v>LPO MARIE DE CHAMPAGNE</v>
      </c>
      <c r="I240" t="str">
        <f>VLOOKUP($B240,Feuil2!$A:$U,8,FALSE)</f>
        <v>TROYES</v>
      </c>
      <c r="J240" t="str">
        <f>VLOOKUP($B240,Feuil2!$A:$U,9,FALSE)</f>
        <v>TROYES</v>
      </c>
      <c r="K240" t="str">
        <f>VLOOKUP($B240,Feuil2!$A:$U,10,FALSE)</f>
        <v>03.25.71.78.00</v>
      </c>
      <c r="L240" t="str">
        <f>VLOOKUP($B240,Feuil2!$A:$U,11,FALSE)</f>
        <v>htt://www.lycee-marie-de-champagne.fr</v>
      </c>
      <c r="M240" t="str">
        <f>VLOOKUP($B240,Feuil2!$A:$U,12,FALSE)</f>
        <v>48.3051616</v>
      </c>
      <c r="N240" t="str">
        <f>VLOOKUP($B240,Feuil2!$A:$U,13,FALSE)</f>
        <v>4.0617258</v>
      </c>
      <c r="O240" t="str">
        <f>VLOOKUP($B240,Feuil2!$A:$U,14,FALSE)</f>
        <v>ce.0100023W@ac-reims.fr</v>
      </c>
      <c r="P240" t="str">
        <f>VLOOKUP($B240,Feuil2!$A:$U,15,FALSE)</f>
        <v>13 RUE DE LA REINE BLANCHE</v>
      </c>
      <c r="Q240" t="str">
        <f>VLOOKUP($B240,Feuil2!$A:$U,16,FALSE)</f>
        <v>10026</v>
      </c>
      <c r="R240" t="str">
        <f>VLOOKUP($B240,Feuil2!$A:$U,17,FALSE)</f>
        <v>TROYES CEDEX</v>
      </c>
      <c r="S240" s="7" t="str">
        <f>VLOOKUP($B240,Feuil2!$A:$U,18,FALSE)</f>
        <v>,bounceOnAdd: true, bounceOnAddOptions: {duration: 500, height: 100},bounceOnAddCallback: function() {console.log(*done*)}});</v>
      </c>
    </row>
    <row r="241" spans="1:19" x14ac:dyDescent="0.25">
      <c r="A241" t="e">
        <v>#N/A</v>
      </c>
      <c r="B241" t="s">
        <v>229</v>
      </c>
      <c r="C241" t="str">
        <f>VLOOKUP($B241,Feuil2!$A:$U,2,FALSE)</f>
        <v>010</v>
      </c>
      <c r="D241" t="str">
        <f>VLOOKUP($B241,Feuil2!$A:$U,3,FALSE)</f>
        <v>TROYES</v>
      </c>
      <c r="E241" t="str">
        <f>VLOOKUP($B241,Feuil2!$A:$U,4,FALSE)</f>
        <v>10387</v>
      </c>
      <c r="F241" t="str">
        <f>VLOOKUP($B241,Feuil2!$A:$U,5,FALSE)</f>
        <v>LPO</v>
      </c>
      <c r="G241" t="str">
        <f>VLOOKUP($B241,Feuil2!$A:$U,6,FALSE)</f>
        <v>LES LOMBARDS</v>
      </c>
      <c r="H241" t="str">
        <f>VLOOKUP($B241,Feuil2!$A:$U,7,FALSE)</f>
        <v>LPO LES LOMBARDS</v>
      </c>
      <c r="I241" t="str">
        <f>VLOOKUP($B241,Feuil2!$A:$U,8,FALSE)</f>
        <v>TROYES</v>
      </c>
      <c r="J241" t="str">
        <f>VLOOKUP($B241,Feuil2!$A:$U,9,FALSE)</f>
        <v>TROYES</v>
      </c>
      <c r="K241" t="str">
        <f>VLOOKUP($B241,Feuil2!$A:$U,10,FALSE)</f>
        <v>03.25.71.46.60</v>
      </c>
      <c r="L241" t="str">
        <f>VLOOKUP($B241,Feuil2!$A:$U,11,FALSE)</f>
        <v>htt://sepia.ac-reims.fr/lyc-deslombards/-spip-/</v>
      </c>
      <c r="M241" t="str">
        <f>VLOOKUP($B241,Feuil2!$A:$U,12,FALSE)</f>
        <v>48.2735204</v>
      </c>
      <c r="N241" t="str">
        <f>VLOOKUP($B241,Feuil2!$A:$U,13,FALSE)</f>
        <v>4.0751837</v>
      </c>
      <c r="O241" t="str">
        <f>VLOOKUP($B241,Feuil2!$A:$U,14,FALSE)</f>
        <v>ce.0100025Y@ac-reims.fr</v>
      </c>
      <c r="P241" t="str">
        <f>VLOOKUP($B241,Feuil2!$A:$U,15,FALSE)</f>
        <v>12 AVENUE DES LOMBARDS</v>
      </c>
      <c r="Q241" t="str">
        <f>VLOOKUP($B241,Feuil2!$A:$U,16,FALSE)</f>
        <v>10003</v>
      </c>
      <c r="R241" t="str">
        <f>VLOOKUP($B241,Feuil2!$A:$U,17,FALSE)</f>
        <v>TROYES CEDEX</v>
      </c>
      <c r="S241" s="7" t="str">
        <f>VLOOKUP($B241,Feuil2!$A:$U,18,FALSE)</f>
        <v>,bounceOnAdd: true, bounceOnAddOptions: {duration: 500, height: 100},bounceOnAddCallback: function() {console.log(*done*)}});</v>
      </c>
    </row>
    <row r="242" spans="1:19" x14ac:dyDescent="0.25">
      <c r="A242" t="e">
        <v>#N/A</v>
      </c>
      <c r="B242" t="s">
        <v>253</v>
      </c>
      <c r="C242" t="str">
        <f>VLOOKUP($B242,Feuil2!$A:$U,2,FALSE)</f>
        <v>051</v>
      </c>
      <c r="D242" t="str">
        <f>VLOOKUP($B242,Feuil2!$A:$U,3,FALSE)</f>
        <v>CHALONS-EN-CHAMPAGNE</v>
      </c>
      <c r="E242" t="str">
        <f>VLOOKUP($B242,Feuil2!$A:$U,4,FALSE)</f>
        <v>51108</v>
      </c>
      <c r="F242" t="str">
        <f>VLOOKUP($B242,Feuil2!$A:$U,5,FALSE)</f>
        <v>LPO</v>
      </c>
      <c r="G242" t="str">
        <f>VLOOKUP($B242,Feuil2!$A:$U,6,FALSE)</f>
        <v>ETIENNE OEHMICHEN</v>
      </c>
      <c r="H242" t="str">
        <f>VLOOKUP($B242,Feuil2!$A:$U,7,FALSE)</f>
        <v>LPO ETIENNE OEHMICHEN</v>
      </c>
      <c r="I242" t="str">
        <f>VLOOKUP($B242,Feuil2!$A:$U,8,FALSE)</f>
        <v>CHALONS</v>
      </c>
      <c r="J242" t="str">
        <f>VLOOKUP($B242,Feuil2!$A:$U,9,FALSE)</f>
        <v>CHALONS CHAMPAG</v>
      </c>
      <c r="K242" t="str">
        <f>VLOOKUP($B242,Feuil2!$A:$U,10,FALSE)</f>
        <v>03.26.69.23.00</v>
      </c>
      <c r="L242" t="str">
        <f>VLOOKUP($B242,Feuil2!$A:$U,11,FALSE)</f>
        <v>www.lyc-oehmichen.ac-reims.fr</v>
      </c>
      <c r="M242" t="str">
        <f>VLOOKUP($B242,Feuil2!$A:$U,12,FALSE)</f>
        <v>48.9763787</v>
      </c>
      <c r="N242" t="str">
        <f>VLOOKUP($B242,Feuil2!$A:$U,13,FALSE)</f>
        <v>4.3612957</v>
      </c>
      <c r="O242" t="str">
        <f>VLOOKUP($B242,Feuil2!$A:$U,14,FALSE)</f>
        <v>ce.0510007F@ac-reims.fr</v>
      </c>
      <c r="P242" t="str">
        <f>VLOOKUP($B242,Feuil2!$A:$U,15,FALSE)</f>
        <v>8 AVENUE DU MONT HERY</v>
      </c>
      <c r="Q242" t="str">
        <f>VLOOKUP($B242,Feuil2!$A:$U,16,FALSE)</f>
        <v>51037</v>
      </c>
      <c r="R242" t="str">
        <f>VLOOKUP($B242,Feuil2!$A:$U,17,FALSE)</f>
        <v>CHALONS EN CHAMPAGNE CEDEX</v>
      </c>
      <c r="S242" s="7" t="str">
        <f>VLOOKUP($B242,Feuil2!$A:$U,18,FALSE)</f>
        <v>,bounceOnAdd: true, bounceOnAddOptions: {duration: 500, height: 100},bounceOnAddCallback: function() {console.log(*done*)}});</v>
      </c>
    </row>
    <row r="243" spans="1:19" x14ac:dyDescent="0.25">
      <c r="A243" t="e">
        <v>#N/A</v>
      </c>
      <c r="B243" t="s">
        <v>354</v>
      </c>
      <c r="C243" t="str">
        <f>VLOOKUP($B243,Feuil2!$A:$U,2,FALSE)</f>
        <v>051</v>
      </c>
      <c r="D243" t="str">
        <f>VLOOKUP($B243,Feuil2!$A:$U,3,FALSE)</f>
        <v>VITRY-LE-FRANCOIS</v>
      </c>
      <c r="E243" t="str">
        <f>VLOOKUP($B243,Feuil2!$A:$U,4,FALSE)</f>
        <v>51649</v>
      </c>
      <c r="F243" t="str">
        <f>VLOOKUP($B243,Feuil2!$A:$U,5,FALSE)</f>
        <v>LPO</v>
      </c>
      <c r="G243" t="str">
        <f>VLOOKUP($B243,Feuil2!$A:$U,6,FALSE)</f>
        <v>FRANCOIS 1ER</v>
      </c>
      <c r="H243" t="str">
        <f>VLOOKUP($B243,Feuil2!$A:$U,7,FALSE)</f>
        <v>LPO FRANCOIS 1ER</v>
      </c>
      <c r="I243" t="str">
        <f>VLOOKUP($B243,Feuil2!$A:$U,8,FALSE)</f>
        <v>CHALONS</v>
      </c>
      <c r="J243" t="str">
        <f>VLOOKUP($B243,Feuil2!$A:$U,9,FALSE)</f>
        <v>VITRY LE F.</v>
      </c>
      <c r="K243" t="str">
        <f>VLOOKUP($B243,Feuil2!$A:$U,10,FALSE)</f>
        <v>03.26.41.22.00</v>
      </c>
      <c r="L243">
        <f>VLOOKUP($B243,Feuil2!$A:$U,11,FALSE)</f>
        <v>0</v>
      </c>
      <c r="M243" t="str">
        <f>VLOOKUP($B243,Feuil2!$A:$U,12,FALSE)</f>
        <v>48.7279739</v>
      </c>
      <c r="N243" t="str">
        <f>VLOOKUP($B243,Feuil2!$A:$U,13,FALSE)</f>
        <v>4.5965566</v>
      </c>
      <c r="O243" t="str">
        <f>VLOOKUP($B243,Feuil2!$A:$U,14,FALSE)</f>
        <v>ce.0510062R@ac-reims.fr</v>
      </c>
      <c r="P243" t="str">
        <f>VLOOKUP($B243,Feuil2!$A:$U,15,FALSE)</f>
        <v>FAUBOURG DE VITRY LE BRULE</v>
      </c>
      <c r="Q243" t="str">
        <f>VLOOKUP($B243,Feuil2!$A:$U,16,FALSE)</f>
        <v>51308</v>
      </c>
      <c r="R243" t="str">
        <f>VLOOKUP($B243,Feuil2!$A:$U,17,FALSE)</f>
        <v>VITRY LE FRANCOIS CEDEX</v>
      </c>
      <c r="S243" s="7" t="str">
        <f>VLOOKUP($B243,Feuil2!$A:$U,18,FALSE)</f>
        <v>,bounceOnAdd: true, bounceOnAddOptions: {duration: 500, height: 100},bounceOnAddCallback: function() {console.log(*done*)}});</v>
      </c>
    </row>
    <row r="244" spans="1:19" x14ac:dyDescent="0.25">
      <c r="A244" t="e">
        <v>#N/A</v>
      </c>
      <c r="B244" t="s">
        <v>273</v>
      </c>
      <c r="C244" t="str">
        <f>VLOOKUP($B244,Feuil2!$A:$U,2,FALSE)</f>
        <v>051</v>
      </c>
      <c r="D244" t="str">
        <f>VLOOKUP($B244,Feuil2!$A:$U,3,FALSE)</f>
        <v>EPERNAY</v>
      </c>
      <c r="E244" t="str">
        <f>VLOOKUP($B244,Feuil2!$A:$U,4,FALSE)</f>
        <v>51230</v>
      </c>
      <c r="F244" t="str">
        <f>VLOOKUP($B244,Feuil2!$A:$U,5,FALSE)</f>
        <v>LPO</v>
      </c>
      <c r="G244" t="str">
        <f>VLOOKUP($B244,Feuil2!$A:$U,6,FALSE)</f>
        <v>EUROPEEN STEPHANE HESSEL</v>
      </c>
      <c r="H244" t="str">
        <f>VLOOKUP($B244,Feuil2!$A:$U,7,FALSE)</f>
        <v>LPO EUROPEEN STEPHANE HESSEL</v>
      </c>
      <c r="I244" t="str">
        <f>VLOOKUP($B244,Feuil2!$A:$U,8,FALSE)</f>
        <v>EPERNAY</v>
      </c>
      <c r="J244" t="str">
        <f>VLOOKUP($B244,Feuil2!$A:$U,9,FALSE)</f>
        <v>EPERNAY</v>
      </c>
      <c r="K244" t="str">
        <f>VLOOKUP($B244,Feuil2!$A:$U,10,FALSE)</f>
        <v>03.26.55.26.94</v>
      </c>
      <c r="L244" t="str">
        <f>VLOOKUP($B244,Feuil2!$A:$U,11,FALSE)</f>
        <v>www.lycee-hessel.fr</v>
      </c>
      <c r="M244" t="str">
        <f>VLOOKUP($B244,Feuil2!$A:$U,12,FALSE)</f>
        <v>49.0394291</v>
      </c>
      <c r="N244" t="str">
        <f>VLOOKUP($B244,Feuil2!$A:$U,13,FALSE)</f>
        <v>3.9651992</v>
      </c>
      <c r="O244" t="str">
        <f>VLOOKUP($B244,Feuil2!$A:$U,14,FALSE)</f>
        <v>ce.0510068X@ac-reims.fr</v>
      </c>
      <c r="P244" t="str">
        <f>VLOOKUP($B244,Feuil2!$A:$U,15,FALSE)</f>
        <v>8 RUE GODART ROGER</v>
      </c>
      <c r="Q244" t="str">
        <f>VLOOKUP($B244,Feuil2!$A:$U,16,FALSE)</f>
        <v>51331</v>
      </c>
      <c r="R244" t="str">
        <f>VLOOKUP($B244,Feuil2!$A:$U,17,FALSE)</f>
        <v>EPERNAY CEDEX</v>
      </c>
      <c r="S244" s="7" t="str">
        <f>VLOOKUP($B244,Feuil2!$A:$U,18,FALSE)</f>
        <v>,bounceOnAdd: true, bounceOnAddOptions: {duration: 500, height: 100},bounceOnAddCallback: function() {console.log(*done*)}});</v>
      </c>
    </row>
    <row r="245" spans="1:19" x14ac:dyDescent="0.25">
      <c r="A245" t="e">
        <v>#N/A</v>
      </c>
      <c r="B245" t="s">
        <v>327</v>
      </c>
      <c r="C245" t="str">
        <f>VLOOKUP($B245,Feuil2!$A:$U,2,FALSE)</f>
        <v>051</v>
      </c>
      <c r="D245" t="str">
        <f>VLOOKUP($B245,Feuil2!$A:$U,3,FALSE)</f>
        <v>REIMS</v>
      </c>
      <c r="E245" t="str">
        <f>VLOOKUP($B245,Feuil2!$A:$U,4,FALSE)</f>
        <v>51454</v>
      </c>
      <c r="F245" t="str">
        <f>VLOOKUP($B245,Feuil2!$A:$U,5,FALSE)</f>
        <v>LPO</v>
      </c>
      <c r="G245" t="str">
        <f>VLOOKUP($B245,Feuil2!$A:$U,6,FALSE)</f>
        <v>FRANCOIS ARAGO</v>
      </c>
      <c r="H245" t="str">
        <f>VLOOKUP($B245,Feuil2!$A:$U,7,FALSE)</f>
        <v>LPO FRANCOIS ARAGO</v>
      </c>
      <c r="I245" t="str">
        <f>VLOOKUP($B245,Feuil2!$A:$U,8,FALSE)</f>
        <v>REIMS</v>
      </c>
      <c r="J245" t="str">
        <f>VLOOKUP($B245,Feuil2!$A:$U,9,FALSE)</f>
        <v>REIMS</v>
      </c>
      <c r="K245" t="str">
        <f>VLOOKUP($B245,Feuil2!$A:$U,10,FALSE)</f>
        <v>03.26.06.40.25</v>
      </c>
      <c r="L245" t="str">
        <f>VLOOKUP($B245,Feuil2!$A:$U,11,FALSE)</f>
        <v>www.lyceearago.net</v>
      </c>
      <c r="M245" t="str">
        <f>VLOOKUP($B245,Feuil2!$A:$U,12,FALSE)</f>
        <v>49.2283149</v>
      </c>
      <c r="N245" t="str">
        <f>VLOOKUP($B245,Feuil2!$A:$U,13,FALSE)</f>
        <v>4.0074027</v>
      </c>
      <c r="O245" t="str">
        <f>VLOOKUP($B245,Feuil2!$A:$U,14,FALSE)</f>
        <v>ce.0511565Z@ac-reims.fr</v>
      </c>
      <c r="P245" t="str">
        <f>VLOOKUP($B245,Feuil2!$A:$U,15,FALSE)</f>
        <v>1 RUE FRANCOIS ARAGO</v>
      </c>
      <c r="Q245" t="str">
        <f>VLOOKUP($B245,Feuil2!$A:$U,16,FALSE)</f>
        <v>51095</v>
      </c>
      <c r="R245" t="str">
        <f>VLOOKUP($B245,Feuil2!$A:$U,17,FALSE)</f>
        <v>REIMS CEDEX</v>
      </c>
      <c r="S245" s="7" t="str">
        <f>VLOOKUP($B245,Feuil2!$A:$U,18,FALSE)</f>
        <v>,bounceOnAdd: true, bounceOnAddOptions: {duration: 500, height: 100},bounceOnAddCallback: function() {console.log(*done*)}});</v>
      </c>
    </row>
    <row r="246" spans="1:19" x14ac:dyDescent="0.25">
      <c r="A246" t="e">
        <v>#N/A</v>
      </c>
      <c r="B246" t="s">
        <v>329</v>
      </c>
      <c r="C246" t="str">
        <f>VLOOKUP($B246,Feuil2!$A:$U,2,FALSE)</f>
        <v>051</v>
      </c>
      <c r="D246" t="str">
        <f>VLOOKUP($B246,Feuil2!$A:$U,3,FALSE)</f>
        <v>REIMS</v>
      </c>
      <c r="E246" t="str">
        <f>VLOOKUP($B246,Feuil2!$A:$U,4,FALSE)</f>
        <v>51454</v>
      </c>
      <c r="F246" t="str">
        <f>VLOOKUP($B246,Feuil2!$A:$U,5,FALSE)</f>
        <v>LPO</v>
      </c>
      <c r="G246" t="str">
        <f>VLOOKUP($B246,Feuil2!$A:$U,6,FALSE)</f>
        <v>GEORGES BRIERE</v>
      </c>
      <c r="H246" t="str">
        <f>VLOOKUP($B246,Feuil2!$A:$U,7,FALSE)</f>
        <v>LPO GEORGES BRIERE</v>
      </c>
      <c r="I246" t="str">
        <f>VLOOKUP($B246,Feuil2!$A:$U,8,FALSE)</f>
        <v>REIMS</v>
      </c>
      <c r="J246" t="str">
        <f>VLOOKUP($B246,Feuil2!$A:$U,9,FALSE)</f>
        <v>REIMS</v>
      </c>
      <c r="K246" t="str">
        <f>VLOOKUP($B246,Feuil2!$A:$U,10,FALSE)</f>
        <v>03.26.83.50.50</v>
      </c>
      <c r="L246" t="str">
        <f>VLOOKUP($B246,Feuil2!$A:$U,11,FALSE)</f>
        <v>http://lycee-georges-briere.fr</v>
      </c>
      <c r="M246" t="str">
        <f>VLOOKUP($B246,Feuil2!$A:$U,12,FALSE)</f>
        <v>49.2239851</v>
      </c>
      <c r="N246" t="str">
        <f>VLOOKUP($B246,Feuil2!$A:$U,13,FALSE)</f>
        <v>4.0270932</v>
      </c>
      <c r="O246" t="str">
        <f>VLOOKUP($B246,Feuil2!$A:$U,14,FALSE)</f>
        <v>ce.0511884W@ac-reims.fr</v>
      </c>
      <c r="P246" t="str">
        <f>VLOOKUP($B246,Feuil2!$A:$U,15,FALSE)</f>
        <v>2 RUE VAUBAN</v>
      </c>
      <c r="Q246" t="str">
        <f>VLOOKUP($B246,Feuil2!$A:$U,16,FALSE)</f>
        <v>51097</v>
      </c>
      <c r="R246" t="str">
        <f>VLOOKUP($B246,Feuil2!$A:$U,17,FALSE)</f>
        <v>REIMS CEDEX</v>
      </c>
      <c r="S246" s="7" t="str">
        <f>VLOOKUP($B246,Feuil2!$A:$U,18,FALSE)</f>
        <v>,bounceOnAdd: true, bounceOnAddOptions: {duration: 500, height: 100},bounceOnAddCallback: function() {console.log(*done*)}});</v>
      </c>
    </row>
    <row r="247" spans="1:19" x14ac:dyDescent="0.25">
      <c r="A247" t="e">
        <v>#N/A</v>
      </c>
      <c r="B247" t="s">
        <v>262</v>
      </c>
      <c r="C247" t="str">
        <f>VLOOKUP($B247,Feuil2!$A:$U,2,FALSE)</f>
        <v>051</v>
      </c>
      <c r="D247" t="str">
        <f>VLOOKUP($B247,Feuil2!$A:$U,3,FALSE)</f>
        <v>CHALONS-EN-CHAMPAGNE</v>
      </c>
      <c r="E247" t="str">
        <f>VLOOKUP($B247,Feuil2!$A:$U,4,FALSE)</f>
        <v>51108</v>
      </c>
      <c r="F247" t="str">
        <f>VLOOKUP($B247,Feuil2!$A:$U,5,FALSE)</f>
        <v>LPO</v>
      </c>
      <c r="G247" t="str">
        <f>VLOOKUP($B247,Feuil2!$A:$U,6,FALSE)</f>
        <v>JEAN TALON</v>
      </c>
      <c r="H247" t="str">
        <f>VLOOKUP($B247,Feuil2!$A:$U,7,FALSE)</f>
        <v>LPO JEAN TALON</v>
      </c>
      <c r="I247" t="str">
        <f>VLOOKUP($B247,Feuil2!$A:$U,8,FALSE)</f>
        <v>CHALONS</v>
      </c>
      <c r="J247" t="str">
        <f>VLOOKUP($B247,Feuil2!$A:$U,9,FALSE)</f>
        <v>CHALONS CHAMPAG</v>
      </c>
      <c r="K247" t="str">
        <f>VLOOKUP($B247,Feuil2!$A:$U,10,FALSE)</f>
        <v>03.26.69.27.99</v>
      </c>
      <c r="L247" t="str">
        <f>VLOOKUP($B247,Feuil2!$A:$U,11,FALSE)</f>
        <v>www.lyc-talon.ac-reims.fr</v>
      </c>
      <c r="M247" t="str">
        <f>VLOOKUP($B247,Feuil2!$A:$U,12,FALSE)</f>
        <v>48.9549912</v>
      </c>
      <c r="N247" t="str">
        <f>VLOOKUP($B247,Feuil2!$A:$U,13,FALSE)</f>
        <v>4.3414881</v>
      </c>
      <c r="O247" t="str">
        <f>VLOOKUP($B247,Feuil2!$A:$U,14,FALSE)</f>
        <v>ce.0511951U@ac-reims.fr</v>
      </c>
      <c r="P247" t="str">
        <f>VLOOKUP($B247,Feuil2!$A:$U,15,FALSE)</f>
        <v>105 AVENUE DANIEL SIMONNOT</v>
      </c>
      <c r="Q247" t="str">
        <f>VLOOKUP($B247,Feuil2!$A:$U,16,FALSE)</f>
        <v>51037</v>
      </c>
      <c r="R247" t="str">
        <f>VLOOKUP($B247,Feuil2!$A:$U,17,FALSE)</f>
        <v>CHALONS EN CHAMPAGNE CEDEX</v>
      </c>
      <c r="S247" s="7" t="str">
        <f>VLOOKUP($B247,Feuil2!$A:$U,18,FALSE)</f>
        <v>,bounceOnAdd: true, bounceOnAddOptions: {duration: 500, height: 100},bounceOnAddCallback: function() {console.log(*done*)}});</v>
      </c>
    </row>
    <row r="248" spans="1:19" x14ac:dyDescent="0.25">
      <c r="A248" t="e">
        <v>#N/A</v>
      </c>
      <c r="B248" t="s">
        <v>398</v>
      </c>
      <c r="C248" t="str">
        <f>VLOOKUP($B248,Feuil2!$A:$U,2,FALSE)</f>
        <v>052</v>
      </c>
      <c r="D248" t="str">
        <f>VLOOKUP($B248,Feuil2!$A:$U,3,FALSE)</f>
        <v>LANGRES</v>
      </c>
      <c r="E248" t="str">
        <f>VLOOKUP($B248,Feuil2!$A:$U,4,FALSE)</f>
        <v>52269</v>
      </c>
      <c r="F248" t="str">
        <f>VLOOKUP($B248,Feuil2!$A:$U,5,FALSE)</f>
        <v>LPO</v>
      </c>
      <c r="G248" t="str">
        <f>VLOOKUP($B248,Feuil2!$A:$U,6,FALSE)</f>
        <v>DIDEROT</v>
      </c>
      <c r="H248" t="str">
        <f>VLOOKUP($B248,Feuil2!$A:$U,7,FALSE)</f>
        <v>LPO DIDEROT</v>
      </c>
      <c r="I248" t="str">
        <f>VLOOKUP($B248,Feuil2!$A:$U,8,FALSE)</f>
        <v>CHAUMONT</v>
      </c>
      <c r="J248" t="str">
        <f>VLOOKUP($B248,Feuil2!$A:$U,9,FALSE)</f>
        <v>LANGRES</v>
      </c>
      <c r="K248" t="str">
        <f>VLOOKUP($B248,Feuil2!$A:$U,10,FALSE)</f>
        <v>03.25.87.09.95</v>
      </c>
      <c r="L248" t="str">
        <f>VLOOKUP($B248,Feuil2!$A:$U,11,FALSE)</f>
        <v>www.lycee-diderot.com</v>
      </c>
      <c r="M248" t="str">
        <f>VLOOKUP($B248,Feuil2!$A:$U,12,FALSE)</f>
        <v>47.8490356</v>
      </c>
      <c r="N248" t="str">
        <f>VLOOKUP($B248,Feuil2!$A:$U,13,FALSE)</f>
        <v>5.3263826</v>
      </c>
      <c r="O248" t="str">
        <f>VLOOKUP($B248,Feuil2!$A:$U,14,FALSE)</f>
        <v>ce.0520021R@ac-reims.fr</v>
      </c>
      <c r="P248" t="str">
        <f>VLOOKUP($B248,Feuil2!$A:$U,15,FALSE)</f>
        <v>21 AVENUE DU GAL DE GAULLE</v>
      </c>
      <c r="Q248" t="str">
        <f>VLOOKUP($B248,Feuil2!$A:$U,16,FALSE)</f>
        <v>52206</v>
      </c>
      <c r="R248" t="str">
        <f>VLOOKUP($B248,Feuil2!$A:$U,17,FALSE)</f>
        <v>LANGRES CEDEX</v>
      </c>
      <c r="S248" s="7" t="str">
        <f>VLOOKUP($B248,Feuil2!$A:$U,18,FALSE)</f>
        <v>,bounceOnAdd: true, bounceOnAddOptions: {duration: 500, height: 100},bounceOnAddCallback: function() {console.log(*done*)}});</v>
      </c>
    </row>
    <row r="249" spans="1:19" x14ac:dyDescent="0.25">
      <c r="A249" t="e">
        <v>#N/A</v>
      </c>
      <c r="B249" t="s">
        <v>383</v>
      </c>
      <c r="C249" t="str">
        <f>VLOOKUP($B249,Feuil2!$A:$U,2,FALSE)</f>
        <v>052</v>
      </c>
      <c r="D249" t="str">
        <f>VLOOKUP($B249,Feuil2!$A:$U,3,FALSE)</f>
        <v>CHAUMONT</v>
      </c>
      <c r="E249" t="str">
        <f>VLOOKUP($B249,Feuil2!$A:$U,4,FALSE)</f>
        <v>52121</v>
      </c>
      <c r="F249" t="str">
        <f>VLOOKUP($B249,Feuil2!$A:$U,5,FALSE)</f>
        <v>LPO</v>
      </c>
      <c r="G249" t="str">
        <f>VLOOKUP($B249,Feuil2!$A:$U,6,FALSE)</f>
        <v>CHARLES DE GAULLE</v>
      </c>
      <c r="H249" t="str">
        <f>VLOOKUP($B249,Feuil2!$A:$U,7,FALSE)</f>
        <v>LPO CHARLES DE GAULLE</v>
      </c>
      <c r="I249" t="str">
        <f>VLOOKUP($B249,Feuil2!$A:$U,8,FALSE)</f>
        <v>CHAUMONT</v>
      </c>
      <c r="J249" t="str">
        <f>VLOOKUP($B249,Feuil2!$A:$U,9,FALSE)</f>
        <v>CHAUMONT</v>
      </c>
      <c r="K249" t="str">
        <f>VLOOKUP($B249,Feuil2!$A:$U,10,FALSE)</f>
        <v>03.25.32.54.55</v>
      </c>
      <c r="L249" t="str">
        <f>VLOOKUP($B249,Feuil2!$A:$U,11,FALSE)</f>
        <v>www.lyceecdg52.com</v>
      </c>
      <c r="M249" t="str">
        <f>VLOOKUP($B249,Feuil2!$A:$U,12,FALSE)</f>
        <v>48.073046</v>
      </c>
      <c r="N249" t="str">
        <f>VLOOKUP($B249,Feuil2!$A:$U,13,FALSE)</f>
        <v>5.1469776</v>
      </c>
      <c r="O249" t="str">
        <f>VLOOKUP($B249,Feuil2!$A:$U,14,FALSE)</f>
        <v>ce.0521032P@ac-reims.fr</v>
      </c>
      <c r="P249" t="str">
        <f>VLOOKUP($B249,Feuil2!$A:$U,15,FALSE)</f>
        <v>AVENUE CHRISTIAN PINEAU</v>
      </c>
      <c r="Q249" t="str">
        <f>VLOOKUP($B249,Feuil2!$A:$U,16,FALSE)</f>
        <v>52903</v>
      </c>
      <c r="R249" t="str">
        <f>VLOOKUP($B249,Feuil2!$A:$U,17,FALSE)</f>
        <v>CHAUMONT CEDEX 9</v>
      </c>
      <c r="S249" s="7" t="str">
        <f>VLOOKUP($B249,Feuil2!$A:$U,18,FALSE)</f>
        <v>,bounceOnAdd: true, bounceOnAddOptions: {duration: 500, height: 100},bounceOnAddCallback: function() {console.log(*done*)}});</v>
      </c>
    </row>
  </sheetData>
  <autoFilter ref="A1:X96"/>
  <sortState ref="A2:X245">
    <sortCondition ref="U2:U2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opLeftCell="A19" workbookViewId="0">
      <selection sqref="A1:A1048576"/>
    </sheetView>
  </sheetViews>
  <sheetFormatPr baseColWidth="10" defaultRowHeight="15" x14ac:dyDescent="0.25"/>
  <cols>
    <col min="1" max="1" width="65.42578125" bestFit="1" customWidth="1"/>
  </cols>
  <sheetData>
    <row r="1" spans="1:2" x14ac:dyDescent="0.25">
      <c r="B1" t="s">
        <v>2416</v>
      </c>
    </row>
    <row r="2" spans="1:2" x14ac:dyDescent="0.25">
      <c r="A2" s="12" t="s">
        <v>2423</v>
      </c>
      <c r="B2">
        <v>1</v>
      </c>
    </row>
    <row r="3" spans="1:2" x14ac:dyDescent="0.25">
      <c r="A3" s="12" t="s">
        <v>2269</v>
      </c>
      <c r="B3">
        <v>2</v>
      </c>
    </row>
    <row r="4" spans="1:2" x14ac:dyDescent="0.25">
      <c r="A4" s="12" t="s">
        <v>2393</v>
      </c>
      <c r="B4">
        <v>3</v>
      </c>
    </row>
    <row r="5" spans="1:2" x14ac:dyDescent="0.25">
      <c r="A5" s="12" t="s">
        <v>2389</v>
      </c>
      <c r="B5">
        <v>4</v>
      </c>
    </row>
    <row r="6" spans="1:2" x14ac:dyDescent="0.25">
      <c r="A6" s="12" t="s">
        <v>2388</v>
      </c>
      <c r="B6">
        <v>5</v>
      </c>
    </row>
    <row r="7" spans="1:2" x14ac:dyDescent="0.25">
      <c r="A7" s="12" t="s">
        <v>2312</v>
      </c>
      <c r="B7">
        <v>6</v>
      </c>
    </row>
    <row r="8" spans="1:2" x14ac:dyDescent="0.25">
      <c r="A8" s="12" t="s">
        <v>2392</v>
      </c>
      <c r="B8">
        <v>7</v>
      </c>
    </row>
    <row r="9" spans="1:2" x14ac:dyDescent="0.25">
      <c r="A9" s="12" t="s">
        <v>2404</v>
      </c>
      <c r="B9">
        <v>8</v>
      </c>
    </row>
    <row r="10" spans="1:2" x14ac:dyDescent="0.25">
      <c r="A10" s="12" t="s">
        <v>2283</v>
      </c>
      <c r="B10">
        <v>9</v>
      </c>
    </row>
    <row r="11" spans="1:2" x14ac:dyDescent="0.25">
      <c r="A11" s="12" t="s">
        <v>2319</v>
      </c>
      <c r="B11">
        <v>10</v>
      </c>
    </row>
    <row r="12" spans="1:2" x14ac:dyDescent="0.25">
      <c r="A12" s="12" t="s">
        <v>2339</v>
      </c>
      <c r="B12">
        <v>11</v>
      </c>
    </row>
    <row r="13" spans="1:2" x14ac:dyDescent="0.25">
      <c r="A13" s="12" t="s">
        <v>2334</v>
      </c>
      <c r="B13">
        <v>12</v>
      </c>
    </row>
    <row r="14" spans="1:2" x14ac:dyDescent="0.25">
      <c r="A14" s="12" t="s">
        <v>2279</v>
      </c>
      <c r="B14">
        <v>13</v>
      </c>
    </row>
    <row r="15" spans="1:2" x14ac:dyDescent="0.25">
      <c r="A15" s="12" t="s">
        <v>2378</v>
      </c>
      <c r="B15">
        <v>14</v>
      </c>
    </row>
    <row r="16" spans="1:2" x14ac:dyDescent="0.25">
      <c r="A16" s="12" t="s">
        <v>2355</v>
      </c>
      <c r="B16">
        <v>15</v>
      </c>
    </row>
    <row r="17" spans="1:2" x14ac:dyDescent="0.25">
      <c r="A17" s="12" t="s">
        <v>2360</v>
      </c>
      <c r="B17">
        <v>16</v>
      </c>
    </row>
    <row r="18" spans="1:2" x14ac:dyDescent="0.25">
      <c r="A18" s="12" t="s">
        <v>2276</v>
      </c>
      <c r="B18">
        <v>17</v>
      </c>
    </row>
    <row r="19" spans="1:2" x14ac:dyDescent="0.25">
      <c r="A19" s="12" t="s">
        <v>2376</v>
      </c>
      <c r="B19">
        <v>18</v>
      </c>
    </row>
    <row r="20" spans="1:2" x14ac:dyDescent="0.25">
      <c r="A20" s="12" t="s">
        <v>2356</v>
      </c>
      <c r="B20">
        <v>19</v>
      </c>
    </row>
    <row r="21" spans="1:2" x14ac:dyDescent="0.25">
      <c r="A21" s="12" t="s">
        <v>2372</v>
      </c>
      <c r="B21">
        <v>20</v>
      </c>
    </row>
    <row r="22" spans="1:2" x14ac:dyDescent="0.25">
      <c r="A22" s="12" t="s">
        <v>2370</v>
      </c>
      <c r="B22">
        <v>21</v>
      </c>
    </row>
    <row r="23" spans="1:2" x14ac:dyDescent="0.25">
      <c r="A23" s="12" t="s">
        <v>2261</v>
      </c>
      <c r="B23">
        <v>22</v>
      </c>
    </row>
    <row r="24" spans="1:2" x14ac:dyDescent="0.25">
      <c r="A24" s="12" t="s">
        <v>2401</v>
      </c>
      <c r="B24">
        <v>23</v>
      </c>
    </row>
    <row r="25" spans="1:2" x14ac:dyDescent="0.25">
      <c r="A25" s="12" t="s">
        <v>2420</v>
      </c>
      <c r="B25">
        <v>24</v>
      </c>
    </row>
    <row r="26" spans="1:2" x14ac:dyDescent="0.25">
      <c r="A26" s="12" t="s">
        <v>2407</v>
      </c>
      <c r="B26">
        <v>25</v>
      </c>
    </row>
    <row r="27" spans="1:2" x14ac:dyDescent="0.25">
      <c r="A27" s="12" t="s">
        <v>2267</v>
      </c>
      <c r="B27">
        <v>26</v>
      </c>
    </row>
    <row r="28" spans="1:2" x14ac:dyDescent="0.25">
      <c r="A28" s="12" t="s">
        <v>2327</v>
      </c>
      <c r="B28">
        <v>27</v>
      </c>
    </row>
    <row r="29" spans="1:2" x14ac:dyDescent="0.25">
      <c r="A29" s="12" t="s">
        <v>2374</v>
      </c>
      <c r="B29">
        <v>28</v>
      </c>
    </row>
    <row r="30" spans="1:2" x14ac:dyDescent="0.25">
      <c r="A30" s="12" t="s">
        <v>2406</v>
      </c>
      <c r="B30">
        <v>29</v>
      </c>
    </row>
    <row r="31" spans="1:2" x14ac:dyDescent="0.25">
      <c r="A31" s="12" t="s">
        <v>2398</v>
      </c>
      <c r="B31">
        <v>30</v>
      </c>
    </row>
    <row r="32" spans="1:2" x14ac:dyDescent="0.25">
      <c r="A32" s="12" t="s">
        <v>2348</v>
      </c>
      <c r="B32">
        <v>31</v>
      </c>
    </row>
    <row r="33" spans="1:2" x14ac:dyDescent="0.25">
      <c r="A33" s="12" t="s">
        <v>2308</v>
      </c>
      <c r="B33">
        <v>32</v>
      </c>
    </row>
    <row r="34" spans="1:2" x14ac:dyDescent="0.25">
      <c r="A34" s="12" t="s">
        <v>2336</v>
      </c>
      <c r="B34">
        <v>33</v>
      </c>
    </row>
    <row r="35" spans="1:2" x14ac:dyDescent="0.25">
      <c r="A35" s="12" t="s">
        <v>2304</v>
      </c>
      <c r="B35">
        <v>34</v>
      </c>
    </row>
    <row r="36" spans="1:2" x14ac:dyDescent="0.25">
      <c r="A36" s="12" t="s">
        <v>2403</v>
      </c>
      <c r="B36">
        <v>35</v>
      </c>
    </row>
    <row r="37" spans="1:2" x14ac:dyDescent="0.25">
      <c r="A37" s="12" t="s">
        <v>2297</v>
      </c>
      <c r="B37">
        <v>36</v>
      </c>
    </row>
    <row r="38" spans="1:2" x14ac:dyDescent="0.25">
      <c r="A38" s="12" t="s">
        <v>2322</v>
      </c>
      <c r="B38">
        <v>37</v>
      </c>
    </row>
    <row r="39" spans="1:2" x14ac:dyDescent="0.25">
      <c r="A39" s="12" t="s">
        <v>2324</v>
      </c>
      <c r="B39">
        <v>38</v>
      </c>
    </row>
    <row r="40" spans="1:2" x14ac:dyDescent="0.25">
      <c r="A40" s="12" t="s">
        <v>2298</v>
      </c>
      <c r="B40">
        <v>39</v>
      </c>
    </row>
    <row r="41" spans="1:2" x14ac:dyDescent="0.25">
      <c r="A41" s="12" t="s">
        <v>2366</v>
      </c>
      <c r="B41">
        <v>40</v>
      </c>
    </row>
    <row r="42" spans="1:2" x14ac:dyDescent="0.25">
      <c r="A42" s="12" t="s">
        <v>2380</v>
      </c>
      <c r="B42">
        <v>41</v>
      </c>
    </row>
    <row r="43" spans="1:2" x14ac:dyDescent="0.25">
      <c r="A43" s="12" t="s">
        <v>2270</v>
      </c>
      <c r="B43">
        <v>42</v>
      </c>
    </row>
    <row r="44" spans="1:2" x14ac:dyDescent="0.25">
      <c r="A44" s="12" t="s">
        <v>2296</v>
      </c>
      <c r="B44">
        <v>43</v>
      </c>
    </row>
    <row r="45" spans="1:2" x14ac:dyDescent="0.25">
      <c r="A45" s="12" t="s">
        <v>2381</v>
      </c>
      <c r="B45">
        <v>44</v>
      </c>
    </row>
    <row r="46" spans="1:2" x14ac:dyDescent="0.25">
      <c r="A46" s="12" t="s">
        <v>2303</v>
      </c>
      <c r="B46">
        <v>45</v>
      </c>
    </row>
    <row r="47" spans="1:2" x14ac:dyDescent="0.25">
      <c r="A47" s="12" t="s">
        <v>2310</v>
      </c>
      <c r="B47">
        <v>46</v>
      </c>
    </row>
    <row r="48" spans="1:2" x14ac:dyDescent="0.25">
      <c r="A48" s="12" t="s">
        <v>2329</v>
      </c>
      <c r="B48">
        <v>47</v>
      </c>
    </row>
    <row r="49" spans="1:2" x14ac:dyDescent="0.25">
      <c r="A49" s="12" t="s">
        <v>2338</v>
      </c>
      <c r="B49">
        <v>48</v>
      </c>
    </row>
    <row r="50" spans="1:2" x14ac:dyDescent="0.25">
      <c r="A50" s="12" t="s">
        <v>2293</v>
      </c>
      <c r="B50">
        <v>49</v>
      </c>
    </row>
    <row r="51" spans="1:2" x14ac:dyDescent="0.25">
      <c r="A51" s="12" t="s">
        <v>2332</v>
      </c>
      <c r="B51">
        <v>50</v>
      </c>
    </row>
    <row r="52" spans="1:2" x14ac:dyDescent="0.25">
      <c r="A52" s="12" t="s">
        <v>2346</v>
      </c>
      <c r="B52">
        <v>51</v>
      </c>
    </row>
    <row r="53" spans="1:2" x14ac:dyDescent="0.25">
      <c r="A53" s="12" t="s">
        <v>2341</v>
      </c>
      <c r="B53">
        <v>52</v>
      </c>
    </row>
    <row r="54" spans="1:2" x14ac:dyDescent="0.25">
      <c r="A54" s="12" t="s">
        <v>2337</v>
      </c>
      <c r="B54">
        <v>53</v>
      </c>
    </row>
    <row r="55" spans="1:2" x14ac:dyDescent="0.25">
      <c r="A55" s="12" t="s">
        <v>2383</v>
      </c>
      <c r="B55">
        <v>54</v>
      </c>
    </row>
    <row r="56" spans="1:2" x14ac:dyDescent="0.25">
      <c r="A56" s="12" t="s">
        <v>2424</v>
      </c>
      <c r="B56">
        <v>55</v>
      </c>
    </row>
    <row r="57" spans="1:2" x14ac:dyDescent="0.25">
      <c r="A57" s="12" t="s">
        <v>2277</v>
      </c>
      <c r="B57">
        <v>56</v>
      </c>
    </row>
    <row r="58" spans="1:2" x14ac:dyDescent="0.25">
      <c r="A58" s="12" t="s">
        <v>2264</v>
      </c>
      <c r="B58">
        <v>57</v>
      </c>
    </row>
    <row r="59" spans="1:2" x14ac:dyDescent="0.25">
      <c r="A59" s="12" t="s">
        <v>2368</v>
      </c>
      <c r="B59">
        <v>58</v>
      </c>
    </row>
    <row r="60" spans="1:2" x14ac:dyDescent="0.25">
      <c r="A60" s="12" t="s">
        <v>2400</v>
      </c>
      <c r="B60">
        <v>59</v>
      </c>
    </row>
    <row r="61" spans="1:2" x14ac:dyDescent="0.25">
      <c r="A61" s="12" t="s">
        <v>2411</v>
      </c>
      <c r="B61">
        <v>60</v>
      </c>
    </row>
    <row r="62" spans="1:2" x14ac:dyDescent="0.25">
      <c r="A62" s="12" t="s">
        <v>2281</v>
      </c>
      <c r="B62">
        <v>61</v>
      </c>
    </row>
    <row r="63" spans="1:2" x14ac:dyDescent="0.25">
      <c r="A63" s="12" t="s">
        <v>2352</v>
      </c>
      <c r="B63">
        <v>62</v>
      </c>
    </row>
    <row r="64" spans="1:2" x14ac:dyDescent="0.25">
      <c r="A64" s="12" t="s">
        <v>2421</v>
      </c>
      <c r="B64">
        <v>63</v>
      </c>
    </row>
    <row r="65" spans="1:2" x14ac:dyDescent="0.25">
      <c r="A65" s="12" t="s">
        <v>2295</v>
      </c>
      <c r="B65">
        <v>64</v>
      </c>
    </row>
    <row r="66" spans="1:2" x14ac:dyDescent="0.25">
      <c r="A66" s="12" t="s">
        <v>2397</v>
      </c>
      <c r="B66">
        <v>65</v>
      </c>
    </row>
    <row r="67" spans="1:2" x14ac:dyDescent="0.25">
      <c r="A67" s="12" t="s">
        <v>2419</v>
      </c>
      <c r="B67">
        <v>66</v>
      </c>
    </row>
    <row r="68" spans="1:2" x14ac:dyDescent="0.25">
      <c r="A68" s="12" t="s">
        <v>2422</v>
      </c>
      <c r="B68">
        <v>67</v>
      </c>
    </row>
    <row r="69" spans="1:2" x14ac:dyDescent="0.25">
      <c r="A69" s="12" t="s">
        <v>2405</v>
      </c>
      <c r="B69">
        <v>68</v>
      </c>
    </row>
    <row r="70" spans="1:2" x14ac:dyDescent="0.25">
      <c r="A70" s="12" t="s">
        <v>2390</v>
      </c>
      <c r="B70">
        <v>69</v>
      </c>
    </row>
    <row r="71" spans="1:2" x14ac:dyDescent="0.25">
      <c r="A71" s="12" t="s">
        <v>2288</v>
      </c>
      <c r="B71">
        <v>70</v>
      </c>
    </row>
    <row r="72" spans="1:2" x14ac:dyDescent="0.25">
      <c r="A72" s="12" t="s">
        <v>2426</v>
      </c>
      <c r="B72">
        <v>71</v>
      </c>
    </row>
    <row r="73" spans="1:2" x14ac:dyDescent="0.25">
      <c r="A73" s="12" t="s">
        <v>2425</v>
      </c>
      <c r="B73">
        <v>72</v>
      </c>
    </row>
    <row r="74" spans="1:2" x14ac:dyDescent="0.25">
      <c r="A74" s="12" t="s">
        <v>2345</v>
      </c>
      <c r="B74">
        <v>73</v>
      </c>
    </row>
    <row r="75" spans="1:2" x14ac:dyDescent="0.25">
      <c r="A75" s="12" t="s">
        <v>2301</v>
      </c>
      <c r="B75">
        <v>74</v>
      </c>
    </row>
    <row r="76" spans="1:2" x14ac:dyDescent="0.25">
      <c r="A76" s="12" t="s">
        <v>2266</v>
      </c>
      <c r="B76">
        <v>75</v>
      </c>
    </row>
    <row r="77" spans="1:2" x14ac:dyDescent="0.25">
      <c r="A77" s="12" t="s">
        <v>2284</v>
      </c>
      <c r="B77">
        <v>76</v>
      </c>
    </row>
    <row r="78" spans="1:2" x14ac:dyDescent="0.25">
      <c r="A78" s="12" t="s">
        <v>2306</v>
      </c>
      <c r="B78">
        <v>77</v>
      </c>
    </row>
    <row r="79" spans="1:2" x14ac:dyDescent="0.25">
      <c r="A79" s="12" t="s">
        <v>2331</v>
      </c>
      <c r="B79">
        <v>78</v>
      </c>
    </row>
    <row r="80" spans="1:2" x14ac:dyDescent="0.25">
      <c r="A80" s="12" t="s">
        <v>2417</v>
      </c>
      <c r="B80">
        <v>79</v>
      </c>
    </row>
    <row r="81" spans="1:2" x14ac:dyDescent="0.25">
      <c r="A81" s="12" t="s">
        <v>2294</v>
      </c>
      <c r="B81">
        <v>80</v>
      </c>
    </row>
    <row r="82" spans="1:2" x14ac:dyDescent="0.25">
      <c r="A82" s="12" t="s">
        <v>2350</v>
      </c>
      <c r="B82">
        <v>81</v>
      </c>
    </row>
    <row r="83" spans="1:2" x14ac:dyDescent="0.25">
      <c r="A83" s="12" t="s">
        <v>2408</v>
      </c>
      <c r="B83">
        <v>82</v>
      </c>
    </row>
    <row r="84" spans="1:2" x14ac:dyDescent="0.25">
      <c r="A84" s="12" t="s">
        <v>2344</v>
      </c>
      <c r="B84">
        <v>83</v>
      </c>
    </row>
    <row r="85" spans="1:2" x14ac:dyDescent="0.25">
      <c r="A85" s="12" t="s">
        <v>2384</v>
      </c>
      <c r="B85">
        <v>84</v>
      </c>
    </row>
    <row r="86" spans="1:2" x14ac:dyDescent="0.25">
      <c r="A86" s="12" t="s">
        <v>2342</v>
      </c>
      <c r="B86">
        <v>85</v>
      </c>
    </row>
    <row r="87" spans="1:2" x14ac:dyDescent="0.25">
      <c r="A87" s="12" t="s">
        <v>2357</v>
      </c>
      <c r="B87">
        <v>86</v>
      </c>
    </row>
    <row r="88" spans="1:2" x14ac:dyDescent="0.25">
      <c r="A88" s="12" t="s">
        <v>2291</v>
      </c>
      <c r="B88">
        <v>87</v>
      </c>
    </row>
    <row r="89" spans="1:2" x14ac:dyDescent="0.25">
      <c r="A89" s="12" t="s">
        <v>2362</v>
      </c>
      <c r="B89">
        <v>88</v>
      </c>
    </row>
    <row r="90" spans="1:2" x14ac:dyDescent="0.25">
      <c r="A90" s="12" t="s">
        <v>2418</v>
      </c>
      <c r="B90">
        <v>89</v>
      </c>
    </row>
    <row r="91" spans="1:2" x14ac:dyDescent="0.25">
      <c r="A91" s="12" t="s">
        <v>2399</v>
      </c>
      <c r="B91">
        <v>90</v>
      </c>
    </row>
    <row r="92" spans="1:2" x14ac:dyDescent="0.25">
      <c r="A92" s="12" t="s">
        <v>2354</v>
      </c>
      <c r="B92">
        <v>91</v>
      </c>
    </row>
    <row r="93" spans="1:2" x14ac:dyDescent="0.25">
      <c r="A93" s="12" t="s">
        <v>2299</v>
      </c>
      <c r="B93">
        <v>92</v>
      </c>
    </row>
    <row r="94" spans="1:2" x14ac:dyDescent="0.25">
      <c r="A94" s="12" t="s">
        <v>2286</v>
      </c>
      <c r="B94">
        <v>93</v>
      </c>
    </row>
    <row r="95" spans="1:2" x14ac:dyDescent="0.25">
      <c r="A95" s="12" t="s">
        <v>2363</v>
      </c>
      <c r="B95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8"/>
  <sheetViews>
    <sheetView workbookViewId="0">
      <selection activeCell="A3" sqref="A3:M98"/>
    </sheetView>
  </sheetViews>
  <sheetFormatPr baseColWidth="10" defaultRowHeight="15" x14ac:dyDescent="0.25"/>
  <cols>
    <col min="1" max="1" width="7.28515625" bestFit="1" customWidth="1"/>
    <col min="2" max="2" width="11.85546875" bestFit="1" customWidth="1"/>
    <col min="3" max="3" width="29.7109375" bestFit="1" customWidth="1"/>
    <col min="4" max="4" width="36.28515625" bestFit="1" customWidth="1"/>
    <col min="5" max="5" width="7.85546875" bestFit="1" customWidth="1"/>
    <col min="6" max="6" width="32.85546875" bestFit="1" customWidth="1"/>
    <col min="7" max="8" width="12.5703125" bestFit="1" customWidth="1"/>
    <col min="9" max="9" width="37.85546875" bestFit="1" customWidth="1"/>
    <col min="10" max="10" width="67.5703125" bestFit="1" customWidth="1"/>
    <col min="11" max="13" width="66.5703125" bestFit="1" customWidth="1"/>
  </cols>
  <sheetData>
    <row r="3" spans="1:13" x14ac:dyDescent="0.25">
      <c r="A3" s="10" t="s">
        <v>948</v>
      </c>
      <c r="B3" s="10" t="s">
        <v>2</v>
      </c>
      <c r="C3" s="10" t="s">
        <v>950</v>
      </c>
      <c r="D3" s="10" t="s">
        <v>955</v>
      </c>
      <c r="E3" s="10" t="s">
        <v>956</v>
      </c>
      <c r="F3" s="10" t="s">
        <v>957</v>
      </c>
      <c r="G3" s="10" t="s">
        <v>954</v>
      </c>
      <c r="H3" s="10" t="s">
        <v>953</v>
      </c>
      <c r="I3" s="10" t="s">
        <v>4</v>
      </c>
      <c r="J3" s="10" t="s">
        <v>5</v>
      </c>
      <c r="K3" s="10" t="s">
        <v>2259</v>
      </c>
      <c r="L3" s="10" t="s">
        <v>959</v>
      </c>
      <c r="M3" s="10" t="s">
        <v>958</v>
      </c>
    </row>
    <row r="4" spans="1:13" x14ac:dyDescent="0.25">
      <c r="A4" t="s">
        <v>586</v>
      </c>
      <c r="B4" t="s">
        <v>114</v>
      </c>
      <c r="C4" t="s">
        <v>1023</v>
      </c>
      <c r="D4" t="s">
        <v>1026</v>
      </c>
      <c r="E4" t="s">
        <v>1027</v>
      </c>
      <c r="F4" t="s">
        <v>113</v>
      </c>
      <c r="G4" t="s">
        <v>1025</v>
      </c>
      <c r="H4" t="s">
        <v>1024</v>
      </c>
      <c r="I4" t="s">
        <v>628</v>
      </c>
      <c r="J4" t="s">
        <v>629</v>
      </c>
      <c r="K4" t="s">
        <v>2274</v>
      </c>
      <c r="L4" t="s">
        <v>2397</v>
      </c>
      <c r="M4" t="s">
        <v>2273</v>
      </c>
    </row>
    <row r="5" spans="1:13" x14ac:dyDescent="0.25">
      <c r="B5" t="s">
        <v>124</v>
      </c>
      <c r="C5" t="s">
        <v>1038</v>
      </c>
      <c r="D5" t="s">
        <v>1041</v>
      </c>
      <c r="E5" t="s">
        <v>1042</v>
      </c>
      <c r="F5" t="s">
        <v>87</v>
      </c>
      <c r="G5" t="s">
        <v>1040</v>
      </c>
      <c r="H5" t="s">
        <v>1039</v>
      </c>
      <c r="I5" t="s">
        <v>636</v>
      </c>
      <c r="J5" t="s">
        <v>637</v>
      </c>
      <c r="K5" t="s">
        <v>2274</v>
      </c>
      <c r="L5" t="s">
        <v>2279</v>
      </c>
      <c r="M5" t="s">
        <v>2278</v>
      </c>
    </row>
    <row r="6" spans="1:13" x14ac:dyDescent="0.25">
      <c r="K6" t="s">
        <v>2274</v>
      </c>
      <c r="L6" t="s">
        <v>2276</v>
      </c>
      <c r="M6" t="s">
        <v>2275</v>
      </c>
    </row>
    <row r="7" spans="1:13" x14ac:dyDescent="0.25">
      <c r="K7" t="s">
        <v>2274</v>
      </c>
      <c r="L7" t="s">
        <v>2277</v>
      </c>
      <c r="M7" t="s">
        <v>2275</v>
      </c>
    </row>
    <row r="8" spans="1:13" x14ac:dyDescent="0.25">
      <c r="B8" t="s">
        <v>130</v>
      </c>
      <c r="C8" t="s">
        <v>1052</v>
      </c>
      <c r="D8" t="s">
        <v>1055</v>
      </c>
      <c r="E8" t="s">
        <v>1056</v>
      </c>
      <c r="F8" t="s">
        <v>116</v>
      </c>
      <c r="G8" t="s">
        <v>1054</v>
      </c>
      <c r="H8" t="s">
        <v>1053</v>
      </c>
      <c r="I8" t="s">
        <v>642</v>
      </c>
      <c r="J8" t="s">
        <v>643</v>
      </c>
      <c r="K8" t="s">
        <v>2262</v>
      </c>
      <c r="L8" t="s">
        <v>2283</v>
      </c>
      <c r="M8" t="s">
        <v>2282</v>
      </c>
    </row>
    <row r="9" spans="1:13" x14ac:dyDescent="0.25">
      <c r="K9" t="s">
        <v>2262</v>
      </c>
      <c r="L9" t="s">
        <v>2417</v>
      </c>
      <c r="M9" t="s">
        <v>2282</v>
      </c>
    </row>
    <row r="10" spans="1:13" x14ac:dyDescent="0.25">
      <c r="K10" t="s">
        <v>2262</v>
      </c>
      <c r="L10" t="s">
        <v>2286</v>
      </c>
      <c r="M10" t="s">
        <v>2282</v>
      </c>
    </row>
    <row r="11" spans="1:13" x14ac:dyDescent="0.25">
      <c r="K11" t="s">
        <v>2274</v>
      </c>
      <c r="L11" t="s">
        <v>2284</v>
      </c>
      <c r="M11" t="s">
        <v>2282</v>
      </c>
    </row>
    <row r="12" spans="1:13" x14ac:dyDescent="0.25">
      <c r="K12" t="s">
        <v>2274</v>
      </c>
      <c r="L12" t="s">
        <v>2291</v>
      </c>
      <c r="M12" t="s">
        <v>2290</v>
      </c>
    </row>
    <row r="13" spans="1:13" x14ac:dyDescent="0.25">
      <c r="K13" t="s">
        <v>2289</v>
      </c>
      <c r="L13" t="s">
        <v>2288</v>
      </c>
      <c r="M13" t="s">
        <v>2287</v>
      </c>
    </row>
    <row r="14" spans="1:13" x14ac:dyDescent="0.25">
      <c r="B14" t="s">
        <v>162</v>
      </c>
      <c r="C14" t="s">
        <v>1109</v>
      </c>
      <c r="D14" t="s">
        <v>1112</v>
      </c>
      <c r="E14" t="s">
        <v>1113</v>
      </c>
      <c r="F14" t="s">
        <v>2001</v>
      </c>
      <c r="G14" t="s">
        <v>1111</v>
      </c>
      <c r="H14" t="s">
        <v>1110</v>
      </c>
      <c r="I14" t="s">
        <v>678</v>
      </c>
      <c r="J14" t="s">
        <v>679</v>
      </c>
      <c r="K14" t="s">
        <v>2274</v>
      </c>
      <c r="L14" t="s">
        <v>2304</v>
      </c>
      <c r="M14" t="s">
        <v>2302</v>
      </c>
    </row>
    <row r="15" spans="1:13" x14ac:dyDescent="0.25">
      <c r="K15" t="s">
        <v>2274</v>
      </c>
      <c r="L15" t="s">
        <v>2303</v>
      </c>
      <c r="M15" t="s">
        <v>2302</v>
      </c>
    </row>
    <row r="16" spans="1:13" x14ac:dyDescent="0.25">
      <c r="B16" t="s">
        <v>102</v>
      </c>
      <c r="C16" t="s">
        <v>998</v>
      </c>
      <c r="D16" t="s">
        <v>1001</v>
      </c>
      <c r="E16" t="s">
        <v>1002</v>
      </c>
      <c r="F16" t="s">
        <v>988</v>
      </c>
      <c r="G16" t="s">
        <v>1000</v>
      </c>
      <c r="H16" t="s">
        <v>999</v>
      </c>
      <c r="I16" t="s">
        <v>618</v>
      </c>
      <c r="J16" t="s">
        <v>619</v>
      </c>
      <c r="K16" t="s">
        <v>2274</v>
      </c>
      <c r="L16" t="s">
        <v>2306</v>
      </c>
      <c r="M16" t="s">
        <v>2305</v>
      </c>
    </row>
    <row r="17" spans="2:13" x14ac:dyDescent="0.25">
      <c r="B17" t="s">
        <v>168</v>
      </c>
      <c r="C17" t="s">
        <v>1120</v>
      </c>
      <c r="D17" t="s">
        <v>1124</v>
      </c>
      <c r="E17" t="s">
        <v>132</v>
      </c>
      <c r="F17" t="s">
        <v>166</v>
      </c>
      <c r="G17" t="s">
        <v>1123</v>
      </c>
      <c r="H17" t="s">
        <v>1122</v>
      </c>
      <c r="I17" t="s">
        <v>684</v>
      </c>
      <c r="J17" t="s">
        <v>685</v>
      </c>
      <c r="K17" t="s">
        <v>2274</v>
      </c>
      <c r="L17" t="s">
        <v>2308</v>
      </c>
      <c r="M17" t="s">
        <v>2307</v>
      </c>
    </row>
    <row r="18" spans="2:13" x14ac:dyDescent="0.25">
      <c r="B18" t="s">
        <v>137</v>
      </c>
      <c r="C18" t="s">
        <v>1063</v>
      </c>
      <c r="D18" t="s">
        <v>1065</v>
      </c>
      <c r="E18" t="s">
        <v>1066</v>
      </c>
      <c r="F18" t="s">
        <v>13</v>
      </c>
      <c r="G18" t="s">
        <v>1064</v>
      </c>
      <c r="H18">
        <v>0</v>
      </c>
      <c r="I18" t="s">
        <v>648</v>
      </c>
      <c r="J18" t="s">
        <v>649</v>
      </c>
      <c r="K18" t="s">
        <v>2262</v>
      </c>
      <c r="L18" t="s">
        <v>2310</v>
      </c>
      <c r="M18" t="s">
        <v>2309</v>
      </c>
    </row>
    <row r="19" spans="2:13" x14ac:dyDescent="0.25">
      <c r="B19" t="s">
        <v>106</v>
      </c>
      <c r="C19" t="s">
        <v>1015</v>
      </c>
      <c r="D19" t="s">
        <v>1018</v>
      </c>
      <c r="E19" t="s">
        <v>993</v>
      </c>
      <c r="F19" t="s">
        <v>1994</v>
      </c>
      <c r="G19" t="s">
        <v>1017</v>
      </c>
      <c r="H19" t="s">
        <v>1016</v>
      </c>
      <c r="I19" t="s">
        <v>624</v>
      </c>
      <c r="J19" t="s">
        <v>625</v>
      </c>
      <c r="K19" t="s">
        <v>2274</v>
      </c>
      <c r="L19" t="s">
        <v>2312</v>
      </c>
      <c r="M19" t="s">
        <v>2311</v>
      </c>
    </row>
    <row r="20" spans="2:13" x14ac:dyDescent="0.25">
      <c r="B20" t="s">
        <v>135</v>
      </c>
      <c r="C20" t="s">
        <v>1057</v>
      </c>
      <c r="D20" t="s">
        <v>1061</v>
      </c>
      <c r="E20" t="s">
        <v>1062</v>
      </c>
      <c r="F20" t="s">
        <v>1996</v>
      </c>
      <c r="G20" t="s">
        <v>1060</v>
      </c>
      <c r="H20" t="s">
        <v>1059</v>
      </c>
      <c r="I20" t="s">
        <v>644</v>
      </c>
      <c r="J20" t="s">
        <v>645</v>
      </c>
      <c r="K20" t="s">
        <v>2262</v>
      </c>
      <c r="L20" t="s">
        <v>2319</v>
      </c>
      <c r="M20" t="s">
        <v>2315</v>
      </c>
    </row>
    <row r="21" spans="2:13" x14ac:dyDescent="0.25">
      <c r="K21" t="s">
        <v>2262</v>
      </c>
      <c r="L21" t="s">
        <v>2420</v>
      </c>
      <c r="M21" t="s">
        <v>2315</v>
      </c>
    </row>
    <row r="22" spans="2:13" x14ac:dyDescent="0.25">
      <c r="K22" t="s">
        <v>2262</v>
      </c>
      <c r="L22" t="s">
        <v>2398</v>
      </c>
      <c r="M22" t="s">
        <v>2314</v>
      </c>
    </row>
    <row r="23" spans="2:13" x14ac:dyDescent="0.25">
      <c r="K23" t="s">
        <v>2262</v>
      </c>
      <c r="L23" t="s">
        <v>2419</v>
      </c>
      <c r="M23" t="s">
        <v>2317</v>
      </c>
    </row>
    <row r="24" spans="2:13" x14ac:dyDescent="0.25">
      <c r="K24" t="s">
        <v>2262</v>
      </c>
      <c r="L24" t="s">
        <v>2418</v>
      </c>
      <c r="M24" t="s">
        <v>2315</v>
      </c>
    </row>
    <row r="25" spans="2:13" x14ac:dyDescent="0.25">
      <c r="K25" t="s">
        <v>2262</v>
      </c>
      <c r="L25" t="s">
        <v>2399</v>
      </c>
      <c r="M25" t="s">
        <v>2315</v>
      </c>
    </row>
    <row r="26" spans="2:13" x14ac:dyDescent="0.25">
      <c r="B26" t="s">
        <v>175</v>
      </c>
      <c r="C26" t="s">
        <v>1135</v>
      </c>
      <c r="D26" t="s">
        <v>1138</v>
      </c>
      <c r="E26" t="s">
        <v>1139</v>
      </c>
      <c r="F26" t="s">
        <v>2004</v>
      </c>
      <c r="G26" t="s">
        <v>1137</v>
      </c>
      <c r="H26">
        <v>0</v>
      </c>
      <c r="I26" t="s">
        <v>690</v>
      </c>
      <c r="J26" t="s">
        <v>691</v>
      </c>
      <c r="K26" t="s">
        <v>2274</v>
      </c>
      <c r="L26" t="s">
        <v>2322</v>
      </c>
      <c r="M26" t="s">
        <v>2321</v>
      </c>
    </row>
    <row r="27" spans="2:13" x14ac:dyDescent="0.25">
      <c r="B27" t="s">
        <v>254</v>
      </c>
      <c r="C27" t="s">
        <v>1257</v>
      </c>
      <c r="D27" t="s">
        <v>1262</v>
      </c>
      <c r="E27" t="s">
        <v>1263</v>
      </c>
      <c r="F27" t="s">
        <v>1264</v>
      </c>
      <c r="G27" t="s">
        <v>1261</v>
      </c>
      <c r="H27" t="s">
        <v>1260</v>
      </c>
      <c r="I27" t="s">
        <v>766</v>
      </c>
      <c r="J27" t="s">
        <v>767</v>
      </c>
      <c r="K27" t="s">
        <v>2274</v>
      </c>
      <c r="L27" t="s">
        <v>2324</v>
      </c>
      <c r="M27" t="s">
        <v>2323</v>
      </c>
    </row>
    <row r="28" spans="2:13" x14ac:dyDescent="0.25">
      <c r="B28" t="s">
        <v>296</v>
      </c>
      <c r="C28" t="s">
        <v>1330</v>
      </c>
      <c r="D28" t="s">
        <v>2240</v>
      </c>
      <c r="E28" t="s">
        <v>269</v>
      </c>
      <c r="F28" t="s">
        <v>289</v>
      </c>
      <c r="G28" t="s">
        <v>1331</v>
      </c>
      <c r="H28">
        <v>0</v>
      </c>
      <c r="I28" t="s">
        <v>800</v>
      </c>
      <c r="J28" t="s">
        <v>801</v>
      </c>
      <c r="K28" t="s">
        <v>2274</v>
      </c>
      <c r="L28" t="s">
        <v>2339</v>
      </c>
      <c r="M28" t="s">
        <v>2333</v>
      </c>
    </row>
    <row r="29" spans="2:13" x14ac:dyDescent="0.25">
      <c r="K29" t="s">
        <v>2274</v>
      </c>
      <c r="L29" t="s">
        <v>2334</v>
      </c>
      <c r="M29" t="s">
        <v>2333</v>
      </c>
    </row>
    <row r="30" spans="2:13" x14ac:dyDescent="0.25">
      <c r="K30" t="s">
        <v>2274</v>
      </c>
      <c r="L30" t="s">
        <v>2336</v>
      </c>
      <c r="M30" t="s">
        <v>2335</v>
      </c>
    </row>
    <row r="31" spans="2:13" x14ac:dyDescent="0.25">
      <c r="K31" t="s">
        <v>2274</v>
      </c>
      <c r="L31" t="s">
        <v>2329</v>
      </c>
      <c r="M31" t="s">
        <v>2328</v>
      </c>
    </row>
    <row r="32" spans="2:13" x14ac:dyDescent="0.25">
      <c r="K32" t="s">
        <v>2274</v>
      </c>
      <c r="L32" t="s">
        <v>2332</v>
      </c>
      <c r="M32" t="s">
        <v>2330</v>
      </c>
    </row>
    <row r="33" spans="2:13" x14ac:dyDescent="0.25">
      <c r="K33" t="s">
        <v>2274</v>
      </c>
      <c r="L33" t="s">
        <v>2341</v>
      </c>
      <c r="M33" t="s">
        <v>2340</v>
      </c>
    </row>
    <row r="34" spans="2:13" x14ac:dyDescent="0.25">
      <c r="K34" t="s">
        <v>2274</v>
      </c>
      <c r="L34" t="s">
        <v>2337</v>
      </c>
      <c r="M34" t="s">
        <v>2330</v>
      </c>
    </row>
    <row r="35" spans="2:13" x14ac:dyDescent="0.25">
      <c r="K35" t="s">
        <v>2274</v>
      </c>
      <c r="L35" t="s">
        <v>2295</v>
      </c>
      <c r="M35" t="s">
        <v>2326</v>
      </c>
    </row>
    <row r="36" spans="2:13" x14ac:dyDescent="0.25">
      <c r="K36" t="s">
        <v>2274</v>
      </c>
      <c r="L36" t="s">
        <v>2331</v>
      </c>
      <c r="M36" t="s">
        <v>2330</v>
      </c>
    </row>
    <row r="37" spans="2:13" x14ac:dyDescent="0.25">
      <c r="K37" t="s">
        <v>2289</v>
      </c>
      <c r="L37" t="s">
        <v>2327</v>
      </c>
      <c r="M37" t="s">
        <v>2325</v>
      </c>
    </row>
    <row r="38" spans="2:13" x14ac:dyDescent="0.25">
      <c r="K38" t="s">
        <v>2289</v>
      </c>
      <c r="L38" t="s">
        <v>2338</v>
      </c>
      <c r="M38" t="s">
        <v>2325</v>
      </c>
    </row>
    <row r="39" spans="2:13" x14ac:dyDescent="0.25">
      <c r="K39" t="s">
        <v>2289</v>
      </c>
      <c r="L39" t="s">
        <v>2400</v>
      </c>
      <c r="M39" t="s">
        <v>2325</v>
      </c>
    </row>
    <row r="40" spans="2:13" x14ac:dyDescent="0.25">
      <c r="K40" t="s">
        <v>2289</v>
      </c>
      <c r="L40" t="s">
        <v>2342</v>
      </c>
      <c r="M40" t="s">
        <v>2325</v>
      </c>
    </row>
    <row r="41" spans="2:13" x14ac:dyDescent="0.25">
      <c r="B41" t="s">
        <v>333</v>
      </c>
      <c r="C41" t="s">
        <v>1389</v>
      </c>
      <c r="D41" t="s">
        <v>1393</v>
      </c>
      <c r="E41" t="s">
        <v>1394</v>
      </c>
      <c r="F41" t="s">
        <v>2027</v>
      </c>
      <c r="G41" t="s">
        <v>1392</v>
      </c>
      <c r="H41" t="s">
        <v>1391</v>
      </c>
      <c r="I41" t="s">
        <v>854</v>
      </c>
      <c r="J41" t="s">
        <v>855</v>
      </c>
      <c r="K41" t="s">
        <v>2274</v>
      </c>
      <c r="L41" t="s">
        <v>2348</v>
      </c>
      <c r="M41" t="s">
        <v>2347</v>
      </c>
    </row>
    <row r="42" spans="2:13" x14ac:dyDescent="0.25">
      <c r="B42" t="s">
        <v>256</v>
      </c>
      <c r="C42" t="s">
        <v>1271</v>
      </c>
      <c r="D42" t="s">
        <v>1273</v>
      </c>
      <c r="E42" t="s">
        <v>1263</v>
      </c>
      <c r="F42" t="s">
        <v>1264</v>
      </c>
      <c r="G42" t="s">
        <v>1272</v>
      </c>
      <c r="H42">
        <v>0</v>
      </c>
      <c r="I42" t="s">
        <v>770</v>
      </c>
      <c r="J42" t="s">
        <v>771</v>
      </c>
      <c r="K42" t="s">
        <v>2274</v>
      </c>
      <c r="L42" t="s">
        <v>2352</v>
      </c>
      <c r="M42" t="s">
        <v>2351</v>
      </c>
    </row>
    <row r="43" spans="2:13" x14ac:dyDescent="0.25">
      <c r="B43" t="s">
        <v>335</v>
      </c>
      <c r="C43" t="s">
        <v>1395</v>
      </c>
      <c r="D43" t="s">
        <v>1398</v>
      </c>
      <c r="E43" t="s">
        <v>1399</v>
      </c>
      <c r="F43" t="s">
        <v>2028</v>
      </c>
      <c r="G43" t="s">
        <v>1397</v>
      </c>
      <c r="H43">
        <v>0</v>
      </c>
      <c r="I43" t="s">
        <v>856</v>
      </c>
      <c r="J43" t="s">
        <v>857</v>
      </c>
      <c r="K43" t="s">
        <v>2262</v>
      </c>
      <c r="L43" t="s">
        <v>2355</v>
      </c>
      <c r="M43" t="s">
        <v>2353</v>
      </c>
    </row>
    <row r="44" spans="2:13" x14ac:dyDescent="0.25">
      <c r="K44" t="s">
        <v>2262</v>
      </c>
      <c r="L44" t="s">
        <v>2356</v>
      </c>
      <c r="M44" t="s">
        <v>2353</v>
      </c>
    </row>
    <row r="45" spans="2:13" x14ac:dyDescent="0.25">
      <c r="K45" t="s">
        <v>2262</v>
      </c>
      <c r="L45" t="s">
        <v>2401</v>
      </c>
      <c r="M45" t="s">
        <v>2353</v>
      </c>
    </row>
    <row r="46" spans="2:13" x14ac:dyDescent="0.25">
      <c r="K46" t="s">
        <v>2262</v>
      </c>
      <c r="L46" t="s">
        <v>2357</v>
      </c>
      <c r="M46" t="s">
        <v>2353</v>
      </c>
    </row>
    <row r="47" spans="2:13" x14ac:dyDescent="0.25">
      <c r="K47" t="s">
        <v>2262</v>
      </c>
      <c r="L47" t="s">
        <v>2354</v>
      </c>
      <c r="M47" t="s">
        <v>2353</v>
      </c>
    </row>
    <row r="48" spans="2:13" x14ac:dyDescent="0.25">
      <c r="B48" t="s">
        <v>323</v>
      </c>
      <c r="C48" t="s">
        <v>1374</v>
      </c>
      <c r="D48" t="s">
        <v>1377</v>
      </c>
      <c r="E48" t="s">
        <v>349</v>
      </c>
      <c r="F48" t="s">
        <v>2020</v>
      </c>
      <c r="G48" t="s">
        <v>1376</v>
      </c>
      <c r="H48" t="s">
        <v>1375</v>
      </c>
      <c r="I48" t="s">
        <v>836</v>
      </c>
      <c r="J48" t="s">
        <v>837</v>
      </c>
      <c r="K48" t="s">
        <v>2262</v>
      </c>
      <c r="L48" t="s">
        <v>2421</v>
      </c>
      <c r="M48" t="s">
        <v>2358</v>
      </c>
    </row>
    <row r="49" spans="2:13" x14ac:dyDescent="0.25">
      <c r="B49" t="s">
        <v>271</v>
      </c>
      <c r="C49" t="s">
        <v>1279</v>
      </c>
      <c r="D49" t="s">
        <v>1282</v>
      </c>
      <c r="E49" t="s">
        <v>1283</v>
      </c>
      <c r="F49" t="s">
        <v>264</v>
      </c>
      <c r="G49" t="s">
        <v>1281</v>
      </c>
      <c r="H49" t="s">
        <v>1280</v>
      </c>
      <c r="I49" t="s">
        <v>776</v>
      </c>
      <c r="J49" t="s">
        <v>777</v>
      </c>
      <c r="K49" t="s">
        <v>2274</v>
      </c>
      <c r="L49" t="s">
        <v>2360</v>
      </c>
      <c r="M49" t="s">
        <v>2359</v>
      </c>
    </row>
    <row r="50" spans="2:13" x14ac:dyDescent="0.25">
      <c r="B50" t="s">
        <v>246</v>
      </c>
      <c r="C50" t="s">
        <v>1253</v>
      </c>
      <c r="D50" t="s">
        <v>1255</v>
      </c>
      <c r="E50" t="s">
        <v>1256</v>
      </c>
      <c r="F50" t="s">
        <v>240</v>
      </c>
      <c r="G50" t="s">
        <v>1254</v>
      </c>
      <c r="H50">
        <v>0</v>
      </c>
      <c r="I50" t="s">
        <v>760</v>
      </c>
      <c r="J50" t="s">
        <v>761</v>
      </c>
      <c r="K50" t="s">
        <v>2274</v>
      </c>
      <c r="L50" t="s">
        <v>2362</v>
      </c>
      <c r="M50" t="s">
        <v>2361</v>
      </c>
    </row>
    <row r="51" spans="2:13" x14ac:dyDescent="0.25">
      <c r="K51" t="s">
        <v>2274</v>
      </c>
      <c r="L51" t="s">
        <v>2363</v>
      </c>
      <c r="M51" t="s">
        <v>2361</v>
      </c>
    </row>
    <row r="52" spans="2:13" x14ac:dyDescent="0.25">
      <c r="B52" t="s">
        <v>356</v>
      </c>
      <c r="C52" t="s">
        <v>1436</v>
      </c>
      <c r="D52" t="s">
        <v>1439</v>
      </c>
      <c r="E52" t="s">
        <v>292</v>
      </c>
      <c r="F52" t="s">
        <v>2036</v>
      </c>
      <c r="G52" t="s">
        <v>1438</v>
      </c>
      <c r="H52" t="s">
        <v>1437</v>
      </c>
      <c r="I52" t="s">
        <v>880</v>
      </c>
      <c r="J52" t="s">
        <v>881</v>
      </c>
      <c r="K52" t="s">
        <v>2274</v>
      </c>
      <c r="L52" t="s">
        <v>2403</v>
      </c>
      <c r="M52" t="s">
        <v>2364</v>
      </c>
    </row>
    <row r="53" spans="2:13" x14ac:dyDescent="0.25">
      <c r="B53" t="s">
        <v>291</v>
      </c>
      <c r="C53" t="s">
        <v>1322</v>
      </c>
      <c r="D53" t="s">
        <v>1325</v>
      </c>
      <c r="E53" t="s">
        <v>304</v>
      </c>
      <c r="F53" t="s">
        <v>263</v>
      </c>
      <c r="G53" t="s">
        <v>1324</v>
      </c>
      <c r="H53" t="s">
        <v>1323</v>
      </c>
      <c r="I53" t="s">
        <v>796</v>
      </c>
      <c r="J53" t="s">
        <v>797</v>
      </c>
      <c r="K53" t="s">
        <v>2262</v>
      </c>
      <c r="L53" t="s">
        <v>2366</v>
      </c>
      <c r="M53" t="s">
        <v>2365</v>
      </c>
    </row>
    <row r="54" spans="2:13" x14ac:dyDescent="0.25">
      <c r="B54" t="s">
        <v>391</v>
      </c>
      <c r="C54" t="s">
        <v>1493</v>
      </c>
      <c r="D54" t="s">
        <v>1496</v>
      </c>
      <c r="E54" t="s">
        <v>417</v>
      </c>
      <c r="F54" t="s">
        <v>2042</v>
      </c>
      <c r="G54" t="s">
        <v>1495</v>
      </c>
      <c r="H54">
        <v>0</v>
      </c>
      <c r="I54" t="s">
        <v>912</v>
      </c>
      <c r="J54" t="s">
        <v>913</v>
      </c>
      <c r="K54" t="s">
        <v>2262</v>
      </c>
      <c r="L54" t="s">
        <v>2376</v>
      </c>
      <c r="M54" t="s">
        <v>2375</v>
      </c>
    </row>
    <row r="55" spans="2:13" x14ac:dyDescent="0.25">
      <c r="K55" t="s">
        <v>2262</v>
      </c>
      <c r="L55" t="s">
        <v>2372</v>
      </c>
      <c r="M55" t="s">
        <v>2371</v>
      </c>
    </row>
    <row r="56" spans="2:13" x14ac:dyDescent="0.25">
      <c r="K56" t="s">
        <v>2262</v>
      </c>
      <c r="L56" t="s">
        <v>2374</v>
      </c>
      <c r="M56" t="s">
        <v>2373</v>
      </c>
    </row>
    <row r="57" spans="2:13" x14ac:dyDescent="0.25">
      <c r="K57" t="s">
        <v>2289</v>
      </c>
      <c r="L57" t="s">
        <v>2370</v>
      </c>
      <c r="M57" t="s">
        <v>2369</v>
      </c>
    </row>
    <row r="58" spans="2:13" x14ac:dyDescent="0.25">
      <c r="B58" t="s">
        <v>394</v>
      </c>
      <c r="C58" t="s">
        <v>1497</v>
      </c>
      <c r="D58" t="s">
        <v>1499</v>
      </c>
      <c r="E58" t="s">
        <v>1500</v>
      </c>
      <c r="F58" t="s">
        <v>393</v>
      </c>
      <c r="G58" t="s">
        <v>1498</v>
      </c>
      <c r="H58">
        <v>0</v>
      </c>
      <c r="I58" t="s">
        <v>914</v>
      </c>
      <c r="J58" t="s">
        <v>915</v>
      </c>
      <c r="K58" t="s">
        <v>2271</v>
      </c>
      <c r="L58" t="s">
        <v>2378</v>
      </c>
      <c r="M58" t="s">
        <v>2377</v>
      </c>
    </row>
    <row r="59" spans="2:13" x14ac:dyDescent="0.25">
      <c r="B59" t="s">
        <v>402</v>
      </c>
      <c r="C59" t="s">
        <v>1510</v>
      </c>
      <c r="D59" t="s">
        <v>1513</v>
      </c>
      <c r="E59" t="s">
        <v>1514</v>
      </c>
      <c r="F59" t="s">
        <v>401</v>
      </c>
      <c r="G59" t="s">
        <v>1512</v>
      </c>
      <c r="H59">
        <v>0</v>
      </c>
      <c r="I59" t="s">
        <v>926</v>
      </c>
      <c r="J59" t="s">
        <v>927</v>
      </c>
      <c r="K59" t="s">
        <v>2262</v>
      </c>
      <c r="L59" t="s">
        <v>2380</v>
      </c>
      <c r="M59" t="s">
        <v>2379</v>
      </c>
    </row>
    <row r="60" spans="2:13" x14ac:dyDescent="0.25">
      <c r="K60" t="s">
        <v>2262</v>
      </c>
      <c r="L60" t="s">
        <v>2381</v>
      </c>
      <c r="M60" t="s">
        <v>2379</v>
      </c>
    </row>
    <row r="61" spans="2:13" x14ac:dyDescent="0.25">
      <c r="B61" t="s">
        <v>378</v>
      </c>
      <c r="C61" t="s">
        <v>1464</v>
      </c>
      <c r="D61" t="s">
        <v>1466</v>
      </c>
      <c r="E61" t="s">
        <v>1467</v>
      </c>
      <c r="F61" t="s">
        <v>2039</v>
      </c>
      <c r="G61" t="s">
        <v>1465</v>
      </c>
      <c r="H61">
        <v>0</v>
      </c>
      <c r="I61" t="s">
        <v>894</v>
      </c>
      <c r="J61" t="s">
        <v>895</v>
      </c>
      <c r="K61" t="s">
        <v>2262</v>
      </c>
      <c r="L61" t="s">
        <v>2422</v>
      </c>
      <c r="M61" t="s">
        <v>2385</v>
      </c>
    </row>
    <row r="62" spans="2:13" x14ac:dyDescent="0.25">
      <c r="B62" t="s">
        <v>367</v>
      </c>
      <c r="C62" t="s">
        <v>1444</v>
      </c>
      <c r="D62" t="s">
        <v>1448</v>
      </c>
      <c r="E62" t="s">
        <v>1449</v>
      </c>
      <c r="F62" t="s">
        <v>2038</v>
      </c>
      <c r="G62" t="s">
        <v>1447</v>
      </c>
      <c r="H62" t="s">
        <v>1446</v>
      </c>
      <c r="I62" t="s">
        <v>884</v>
      </c>
      <c r="J62" t="s">
        <v>885</v>
      </c>
      <c r="K62" t="s">
        <v>2274</v>
      </c>
      <c r="L62" t="s">
        <v>2388</v>
      </c>
      <c r="M62" t="s">
        <v>2387</v>
      </c>
    </row>
    <row r="63" spans="2:13" x14ac:dyDescent="0.25">
      <c r="B63" t="s">
        <v>380</v>
      </c>
      <c r="C63" t="s">
        <v>1472</v>
      </c>
      <c r="D63" t="s">
        <v>1475</v>
      </c>
      <c r="E63" t="s">
        <v>1476</v>
      </c>
      <c r="F63" t="s">
        <v>2040</v>
      </c>
      <c r="G63" t="s">
        <v>1474</v>
      </c>
      <c r="H63" t="s">
        <v>1473</v>
      </c>
      <c r="I63" t="s">
        <v>898</v>
      </c>
      <c r="J63" t="s">
        <v>899</v>
      </c>
      <c r="K63" t="s">
        <v>2262</v>
      </c>
      <c r="L63" t="s">
        <v>2393</v>
      </c>
      <c r="M63" t="s">
        <v>2391</v>
      </c>
    </row>
    <row r="64" spans="2:13" x14ac:dyDescent="0.25">
      <c r="K64" t="s">
        <v>2262</v>
      </c>
      <c r="L64" t="s">
        <v>2392</v>
      </c>
      <c r="M64" t="s">
        <v>2391</v>
      </c>
    </row>
    <row r="65" spans="1:13" x14ac:dyDescent="0.25">
      <c r="K65" t="s">
        <v>2262</v>
      </c>
      <c r="L65" t="s">
        <v>2404</v>
      </c>
      <c r="M65" t="s">
        <v>2391</v>
      </c>
    </row>
    <row r="66" spans="1:13" x14ac:dyDescent="0.25">
      <c r="K66" t="s">
        <v>2262</v>
      </c>
      <c r="L66" t="s">
        <v>2406</v>
      </c>
      <c r="M66" t="s">
        <v>2391</v>
      </c>
    </row>
    <row r="67" spans="1:13" x14ac:dyDescent="0.25">
      <c r="K67" t="s">
        <v>2262</v>
      </c>
      <c r="L67" t="s">
        <v>2405</v>
      </c>
      <c r="M67" t="s">
        <v>2391</v>
      </c>
    </row>
    <row r="68" spans="1:13" x14ac:dyDescent="0.25">
      <c r="B68" t="s">
        <v>397</v>
      </c>
      <c r="C68" t="s">
        <v>1501</v>
      </c>
      <c r="D68" t="s">
        <v>1503</v>
      </c>
      <c r="E68" t="s">
        <v>407</v>
      </c>
      <c r="F68" t="s">
        <v>69</v>
      </c>
      <c r="G68" t="s">
        <v>1502</v>
      </c>
      <c r="H68">
        <v>0</v>
      </c>
      <c r="I68" t="s">
        <v>918</v>
      </c>
      <c r="J68" t="s">
        <v>919</v>
      </c>
      <c r="K68" t="s">
        <v>2262</v>
      </c>
      <c r="L68" t="s">
        <v>2407</v>
      </c>
      <c r="M68" t="s">
        <v>2394</v>
      </c>
    </row>
    <row r="69" spans="1:13" x14ac:dyDescent="0.25">
      <c r="A69" t="s">
        <v>589</v>
      </c>
      <c r="B69" t="s">
        <v>93</v>
      </c>
      <c r="C69" t="s">
        <v>1544</v>
      </c>
      <c r="D69" t="s">
        <v>1547</v>
      </c>
      <c r="E69" t="s">
        <v>993</v>
      </c>
      <c r="F69" t="s">
        <v>1994</v>
      </c>
      <c r="G69" t="s">
        <v>1546</v>
      </c>
      <c r="H69" t="s">
        <v>1545</v>
      </c>
      <c r="I69" t="s">
        <v>600</v>
      </c>
      <c r="J69" t="s">
        <v>601</v>
      </c>
      <c r="K69" t="s">
        <v>2262</v>
      </c>
      <c r="L69" t="s">
        <v>2261</v>
      </c>
      <c r="M69" t="s">
        <v>2260</v>
      </c>
    </row>
    <row r="70" spans="1:13" x14ac:dyDescent="0.25">
      <c r="K70" t="s">
        <v>2262</v>
      </c>
      <c r="L70" t="s">
        <v>2267</v>
      </c>
      <c r="M70" t="s">
        <v>2265</v>
      </c>
    </row>
    <row r="71" spans="1:13" x14ac:dyDescent="0.25">
      <c r="K71" t="s">
        <v>2262</v>
      </c>
      <c r="L71" t="s">
        <v>2264</v>
      </c>
      <c r="M71" t="s">
        <v>2263</v>
      </c>
    </row>
    <row r="72" spans="1:13" x14ac:dyDescent="0.25">
      <c r="K72" t="s">
        <v>2262</v>
      </c>
      <c r="L72" t="s">
        <v>2266</v>
      </c>
      <c r="M72" t="s">
        <v>2265</v>
      </c>
    </row>
    <row r="73" spans="1:13" x14ac:dyDescent="0.25">
      <c r="B73" t="s">
        <v>309</v>
      </c>
      <c r="C73" t="s">
        <v>1564</v>
      </c>
      <c r="D73" t="s">
        <v>1567</v>
      </c>
      <c r="E73" t="s">
        <v>1568</v>
      </c>
      <c r="F73" t="s">
        <v>2020</v>
      </c>
      <c r="G73" t="s">
        <v>1566</v>
      </c>
      <c r="H73" t="s">
        <v>1565</v>
      </c>
      <c r="I73" t="s">
        <v>808</v>
      </c>
      <c r="J73" t="s">
        <v>809</v>
      </c>
      <c r="K73" t="s">
        <v>2262</v>
      </c>
      <c r="L73" t="s">
        <v>2346</v>
      </c>
      <c r="M73" t="s">
        <v>2343</v>
      </c>
    </row>
    <row r="74" spans="1:13" x14ac:dyDescent="0.25">
      <c r="K74" t="s">
        <v>2262</v>
      </c>
      <c r="L74" t="s">
        <v>2345</v>
      </c>
      <c r="M74" t="s">
        <v>2343</v>
      </c>
    </row>
    <row r="75" spans="1:13" x14ac:dyDescent="0.25">
      <c r="K75" t="s">
        <v>2262</v>
      </c>
      <c r="L75" t="s">
        <v>2408</v>
      </c>
      <c r="M75" t="s">
        <v>2343</v>
      </c>
    </row>
    <row r="76" spans="1:13" x14ac:dyDescent="0.25">
      <c r="K76" t="s">
        <v>2262</v>
      </c>
      <c r="L76" t="s">
        <v>2344</v>
      </c>
      <c r="M76" t="s">
        <v>2343</v>
      </c>
    </row>
    <row r="77" spans="1:13" x14ac:dyDescent="0.25">
      <c r="B77" t="s">
        <v>330</v>
      </c>
      <c r="C77" t="s">
        <v>1569</v>
      </c>
      <c r="D77" t="s">
        <v>1350</v>
      </c>
      <c r="E77" t="s">
        <v>1356</v>
      </c>
      <c r="F77" t="s">
        <v>30</v>
      </c>
      <c r="G77" t="s">
        <v>1570</v>
      </c>
      <c r="H77">
        <v>0</v>
      </c>
      <c r="I77" t="s">
        <v>850</v>
      </c>
      <c r="J77" t="s">
        <v>851</v>
      </c>
      <c r="K77" t="s">
        <v>2274</v>
      </c>
      <c r="L77" t="s">
        <v>2368</v>
      </c>
      <c r="M77" t="s">
        <v>2367</v>
      </c>
    </row>
    <row r="78" spans="1:13" x14ac:dyDescent="0.25">
      <c r="A78" t="s">
        <v>587</v>
      </c>
      <c r="B78" t="s">
        <v>94</v>
      </c>
      <c r="C78" t="s">
        <v>1571</v>
      </c>
      <c r="D78" t="s">
        <v>1574</v>
      </c>
      <c r="E78" t="s">
        <v>1575</v>
      </c>
      <c r="F78" t="s">
        <v>988</v>
      </c>
      <c r="G78" t="s">
        <v>1573</v>
      </c>
      <c r="H78" t="s">
        <v>1572</v>
      </c>
      <c r="I78" t="s">
        <v>602</v>
      </c>
      <c r="J78" t="s">
        <v>603</v>
      </c>
      <c r="K78" t="s">
        <v>2262</v>
      </c>
      <c r="L78" t="s">
        <v>2423</v>
      </c>
      <c r="M78" t="s">
        <v>2268</v>
      </c>
    </row>
    <row r="79" spans="1:13" x14ac:dyDescent="0.25">
      <c r="K79" t="s">
        <v>2262</v>
      </c>
      <c r="L79" t="s">
        <v>2269</v>
      </c>
      <c r="M79" t="s">
        <v>2268</v>
      </c>
    </row>
    <row r="80" spans="1:13" x14ac:dyDescent="0.25">
      <c r="K80" t="s">
        <v>2262</v>
      </c>
      <c r="L80" t="s">
        <v>2424</v>
      </c>
      <c r="M80" t="s">
        <v>2268</v>
      </c>
    </row>
    <row r="81" spans="1:13" x14ac:dyDescent="0.25">
      <c r="K81" t="s">
        <v>2271</v>
      </c>
      <c r="L81" t="s">
        <v>2270</v>
      </c>
      <c r="M81" t="s">
        <v>2268</v>
      </c>
    </row>
    <row r="82" spans="1:13" x14ac:dyDescent="0.25">
      <c r="B82" t="s">
        <v>98</v>
      </c>
      <c r="C82" t="s">
        <v>1576</v>
      </c>
      <c r="D82" t="s">
        <v>1579</v>
      </c>
      <c r="E82" t="s">
        <v>993</v>
      </c>
      <c r="F82" t="s">
        <v>1994</v>
      </c>
      <c r="G82" t="s">
        <v>1578</v>
      </c>
      <c r="H82" t="s">
        <v>1577</v>
      </c>
      <c r="I82" t="s">
        <v>610</v>
      </c>
      <c r="J82" t="s">
        <v>611</v>
      </c>
      <c r="K82" t="s">
        <v>2262</v>
      </c>
      <c r="L82" t="s">
        <v>2281</v>
      </c>
      <c r="M82" t="s">
        <v>2280</v>
      </c>
    </row>
    <row r="83" spans="1:13" x14ac:dyDescent="0.25">
      <c r="A83" t="s">
        <v>9</v>
      </c>
      <c r="B83" t="s">
        <v>150</v>
      </c>
      <c r="C83" t="s">
        <v>1644</v>
      </c>
      <c r="D83" t="s">
        <v>1647</v>
      </c>
      <c r="E83" t="s">
        <v>1648</v>
      </c>
      <c r="F83" t="s">
        <v>2048</v>
      </c>
      <c r="G83" t="s">
        <v>1646</v>
      </c>
      <c r="H83" t="s">
        <v>1645</v>
      </c>
      <c r="I83" t="s">
        <v>666</v>
      </c>
      <c r="J83" t="s">
        <v>667</v>
      </c>
      <c r="K83" t="s">
        <v>2262</v>
      </c>
      <c r="L83" t="s">
        <v>2425</v>
      </c>
      <c r="M83" t="s">
        <v>2300</v>
      </c>
    </row>
    <row r="84" spans="1:13" x14ac:dyDescent="0.25">
      <c r="K84" t="s">
        <v>2262</v>
      </c>
      <c r="L84" t="s">
        <v>2301</v>
      </c>
      <c r="M84" t="s">
        <v>2300</v>
      </c>
    </row>
    <row r="85" spans="1:13" x14ac:dyDescent="0.25">
      <c r="B85" t="s">
        <v>421</v>
      </c>
      <c r="C85" t="s">
        <v>1689</v>
      </c>
      <c r="D85" t="s">
        <v>1691</v>
      </c>
      <c r="E85" t="s">
        <v>1542</v>
      </c>
      <c r="F85" t="s">
        <v>361</v>
      </c>
      <c r="G85" t="s">
        <v>1690</v>
      </c>
      <c r="H85">
        <v>0</v>
      </c>
      <c r="I85" t="s">
        <v>944</v>
      </c>
      <c r="J85" t="s">
        <v>945</v>
      </c>
      <c r="K85" t="s">
        <v>2262</v>
      </c>
      <c r="L85" t="s">
        <v>2383</v>
      </c>
      <c r="M85" t="s">
        <v>2382</v>
      </c>
    </row>
    <row r="86" spans="1:13" x14ac:dyDescent="0.25">
      <c r="K86" t="s">
        <v>2262</v>
      </c>
      <c r="L86" t="s">
        <v>2390</v>
      </c>
      <c r="M86" t="s">
        <v>2382</v>
      </c>
    </row>
    <row r="87" spans="1:13" x14ac:dyDescent="0.25">
      <c r="K87" t="s">
        <v>2274</v>
      </c>
      <c r="L87" t="s">
        <v>2389</v>
      </c>
      <c r="M87" t="s">
        <v>2382</v>
      </c>
    </row>
    <row r="88" spans="1:13" x14ac:dyDescent="0.25">
      <c r="K88" t="s">
        <v>2274</v>
      </c>
      <c r="L88" t="s">
        <v>2384</v>
      </c>
      <c r="M88" t="s">
        <v>2382</v>
      </c>
    </row>
    <row r="89" spans="1:13" x14ac:dyDescent="0.25">
      <c r="A89" t="s">
        <v>588</v>
      </c>
      <c r="B89" t="s">
        <v>138</v>
      </c>
      <c r="C89" t="s">
        <v>1706</v>
      </c>
      <c r="D89" t="s">
        <v>1709</v>
      </c>
      <c r="E89" t="s">
        <v>1070</v>
      </c>
      <c r="F89" t="s">
        <v>51</v>
      </c>
      <c r="G89" t="s">
        <v>1708</v>
      </c>
      <c r="H89" t="s">
        <v>1707</v>
      </c>
      <c r="I89" t="s">
        <v>650</v>
      </c>
      <c r="J89" t="s">
        <v>651</v>
      </c>
      <c r="K89" t="s">
        <v>2262</v>
      </c>
      <c r="L89" t="s">
        <v>2297</v>
      </c>
      <c r="M89" t="s">
        <v>2292</v>
      </c>
    </row>
    <row r="90" spans="1:13" x14ac:dyDescent="0.25">
      <c r="K90" t="s">
        <v>2262</v>
      </c>
      <c r="L90" t="s">
        <v>2298</v>
      </c>
      <c r="M90" t="s">
        <v>2292</v>
      </c>
    </row>
    <row r="91" spans="1:13" x14ac:dyDescent="0.25">
      <c r="K91" t="s">
        <v>2262</v>
      </c>
      <c r="L91" t="s">
        <v>2296</v>
      </c>
      <c r="M91" t="s">
        <v>2292</v>
      </c>
    </row>
    <row r="92" spans="1:13" x14ac:dyDescent="0.25">
      <c r="K92" t="s">
        <v>2262</v>
      </c>
      <c r="L92" t="s">
        <v>2293</v>
      </c>
      <c r="M92" t="s">
        <v>2292</v>
      </c>
    </row>
    <row r="93" spans="1:13" x14ac:dyDescent="0.25">
      <c r="K93" t="s">
        <v>2262</v>
      </c>
      <c r="L93" t="s">
        <v>2411</v>
      </c>
      <c r="M93" t="s">
        <v>2292</v>
      </c>
    </row>
    <row r="94" spans="1:13" x14ac:dyDescent="0.25">
      <c r="K94" t="s">
        <v>2262</v>
      </c>
      <c r="L94" t="s">
        <v>2295</v>
      </c>
      <c r="M94" t="s">
        <v>2292</v>
      </c>
    </row>
    <row r="95" spans="1:13" x14ac:dyDescent="0.25">
      <c r="K95" t="s">
        <v>2262</v>
      </c>
      <c r="L95" t="s">
        <v>2294</v>
      </c>
      <c r="M95" t="s">
        <v>2292</v>
      </c>
    </row>
    <row r="96" spans="1:13" x14ac:dyDescent="0.25">
      <c r="K96" t="s">
        <v>2262</v>
      </c>
      <c r="L96" t="s">
        <v>2299</v>
      </c>
      <c r="M96" t="s">
        <v>2292</v>
      </c>
    </row>
    <row r="97" spans="2:13" x14ac:dyDescent="0.25">
      <c r="B97" t="s">
        <v>86</v>
      </c>
      <c r="C97" t="s">
        <v>1692</v>
      </c>
      <c r="D97" t="s">
        <v>1695</v>
      </c>
      <c r="E97" t="s">
        <v>1696</v>
      </c>
      <c r="F97" t="s">
        <v>2048</v>
      </c>
      <c r="G97" t="s">
        <v>1694</v>
      </c>
      <c r="H97" t="s">
        <v>1693</v>
      </c>
      <c r="I97" t="s">
        <v>594</v>
      </c>
      <c r="J97" t="s">
        <v>595</v>
      </c>
      <c r="K97" t="s">
        <v>2262</v>
      </c>
      <c r="L97" t="s">
        <v>2426</v>
      </c>
      <c r="M97" t="s">
        <v>2313</v>
      </c>
    </row>
    <row r="98" spans="2:13" x14ac:dyDescent="0.25">
      <c r="B98" t="s">
        <v>344</v>
      </c>
      <c r="C98" t="s">
        <v>1742</v>
      </c>
      <c r="D98" t="s">
        <v>1415</v>
      </c>
      <c r="E98" t="s">
        <v>1416</v>
      </c>
      <c r="F98" t="s">
        <v>2032</v>
      </c>
      <c r="G98" t="s">
        <v>1743</v>
      </c>
      <c r="H98" t="s">
        <v>1413</v>
      </c>
      <c r="I98" t="s">
        <v>864</v>
      </c>
      <c r="J98" t="s">
        <v>865</v>
      </c>
      <c r="K98" t="s">
        <v>2262</v>
      </c>
      <c r="L98" t="s">
        <v>2350</v>
      </c>
      <c r="M98" t="s">
        <v>2349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E1" workbookViewId="0">
      <selection activeCell="N2" sqref="N2:N96"/>
    </sheetView>
  </sheetViews>
  <sheetFormatPr baseColWidth="10" defaultColWidth="16.28515625" defaultRowHeight="15" x14ac:dyDescent="0.25"/>
  <cols>
    <col min="1" max="1" width="5" bestFit="1" customWidth="1"/>
    <col min="2" max="2" width="9.85546875" bestFit="1" customWidth="1"/>
    <col min="3" max="3" width="27.85546875" customWidth="1"/>
    <col min="4" max="4" width="16.42578125" customWidth="1"/>
    <col min="5" max="5" width="6" customWidth="1"/>
    <col min="6" max="6" width="15.5703125" customWidth="1"/>
    <col min="7" max="7" width="24.140625" customWidth="1"/>
    <col min="8" max="8" width="19.42578125" customWidth="1"/>
    <col min="9" max="9" width="10.5703125" customWidth="1"/>
    <col min="10" max="10" width="10" customWidth="1"/>
    <col min="11" max="11" width="19.42578125" customWidth="1"/>
    <col min="12" max="12" width="22.140625" customWidth="1"/>
    <col min="13" max="13" width="18.28515625" customWidth="1"/>
    <col min="15" max="15" width="0" hidden="1" customWidth="1"/>
  </cols>
  <sheetData>
    <row r="1" spans="1:15" x14ac:dyDescent="0.25">
      <c r="A1" s="19" t="s">
        <v>948</v>
      </c>
      <c r="B1" s="19" t="s">
        <v>2</v>
      </c>
      <c r="C1" s="19" t="s">
        <v>950</v>
      </c>
      <c r="D1" s="19" t="s">
        <v>955</v>
      </c>
      <c r="E1" s="19" t="s">
        <v>956</v>
      </c>
      <c r="F1" s="19" t="s">
        <v>957</v>
      </c>
      <c r="G1" s="19" t="s">
        <v>954</v>
      </c>
      <c r="H1" s="19" t="s">
        <v>953</v>
      </c>
      <c r="I1" s="19" t="s">
        <v>4</v>
      </c>
      <c r="J1" s="19" t="s">
        <v>5</v>
      </c>
      <c r="K1" s="19" t="s">
        <v>2259</v>
      </c>
      <c r="L1" s="19" t="s">
        <v>959</v>
      </c>
      <c r="M1" s="19" t="s">
        <v>958</v>
      </c>
      <c r="N1" s="19" t="s">
        <v>1932</v>
      </c>
    </row>
    <row r="2" spans="1:15" x14ac:dyDescent="0.25">
      <c r="A2" t="s">
        <v>586</v>
      </c>
      <c r="B2" t="s">
        <v>114</v>
      </c>
      <c r="C2" t="s">
        <v>1023</v>
      </c>
      <c r="D2" t="s">
        <v>1026</v>
      </c>
      <c r="E2" t="s">
        <v>1027</v>
      </c>
      <c r="F2" t="s">
        <v>113</v>
      </c>
      <c r="G2" t="s">
        <v>1025</v>
      </c>
      <c r="H2" t="s">
        <v>1024</v>
      </c>
      <c r="I2" t="s">
        <v>628</v>
      </c>
      <c r="J2" t="s">
        <v>629</v>
      </c>
      <c r="K2" t="s">
        <v>2274</v>
      </c>
      <c r="L2" t="s">
        <v>2397</v>
      </c>
      <c r="M2" s="7" t="s">
        <v>2273</v>
      </c>
      <c r="N2" t="str">
        <f>"var "&amp;A2&amp;"_"&amp;B2&amp;"=L.marker(["&amp;I2&amp;","&amp;J2&amp;"],{icon:icon_"&amp;A2&amp;",bounceOnAdd: true, bounceOnAddOptions: {duration: 500, height: 100},bounceOnAddCallback: function() {console.log(*done*)}});"&amp;A2&amp;"_"&amp;B2&amp;".bindPopup('&lt;p align=center&gt; &lt;font size=2&gt;&lt;b&gt;&lt;u&gt;"&amp;C2&amp;"&lt;/b&gt;&lt;/u&gt;&lt;br&gt;&lt;br&gt;&lt;font size=1&gt;"&amp;D2&amp;"&lt;br&gt;"&amp;E2&amp;"&lt;b&gt;"&amp;F2&amp;"&lt;/b&gt;&lt;br&gt;"&amp;O2&amp;"&lt;br&gt;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bgcolor=grey&gt;&lt;b&gt;Référent(s)&lt;tr&gt;&lt;th&gt;"&amp;K2&amp;"&lt;th&gt;"&amp;L2&amp;"&lt;th&gt;"&amp;M2&amp;"&lt;/table&gt;&lt;p align=center&gt;&lt;br&gt;&lt;INPUT TYPE=*button* VALUE=*envoyer un message électronique* *style=width:215px* onClick=*parent.location=\'mailto:"&amp;G2&amp;"\'*&gt;&lt;br&gt;&lt;br&gt;&lt;a href="&amp;H2&amp;" target=_blank &gt;Pour en savoir plus&lt;/a&gt;');"</f>
        <v>var CLG_0080017A=L.marker([49.9915268,4.7056313],{icon:icon_CLG,bounceOnAdd: true, bounceOnAddOptions: {duration: 500, height: 100},bounceOnAddCallback: function() {console.log(*done*)}});CLG_0080017A.bindPopup('&lt;p align=center&gt; &lt;font size=2&gt;&lt;b&gt;&lt;u&gt;CLG LES AURAINS&lt;/b&gt;&lt;/u&gt;&lt;br&gt;&lt;br&gt;&lt;font size=1&gt;27 RUE ANATOLE FRANCE&lt;br&gt;08170&lt;b&gt;FUMAY&lt;/b&gt;&lt;br&gt;03.24.41.11.20&lt;br&gt;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&lt;th&gt;Nuit de l\'eau avec l\'UNICEF&lt;th&gt;M. CLAUDET&lt;/table&gt;&lt;p align=center&gt;&lt;br&gt;&lt;INPUT TYPE=*button* VALUE=*envoyer un message électronique* *style=width:215px* onClick=*parent.location=\'mailto:ce.0080017A@ac-reims.fr\'*&gt;&lt;br&gt;&lt;br&gt;&lt;a href=https://ent.clg-fumay.ac-reims.fr/ target=_blank &gt;Pour en savoir plus&lt;/a&gt;');</v>
      </c>
      <c r="O2" t="str">
        <f>VLOOKUP(B2,Feuil1!B:K,10,FALSE)</f>
        <v>03.24.41.11.20</v>
      </c>
    </row>
    <row r="3" spans="1:15" x14ac:dyDescent="0.25">
      <c r="A3" t="s">
        <v>586</v>
      </c>
      <c r="B3" t="s">
        <v>124</v>
      </c>
      <c r="C3" t="s">
        <v>1038</v>
      </c>
      <c r="D3" t="s">
        <v>1041</v>
      </c>
      <c r="E3" t="s">
        <v>1042</v>
      </c>
      <c r="F3" t="s">
        <v>87</v>
      </c>
      <c r="G3" t="s">
        <v>1040</v>
      </c>
      <c r="H3" t="s">
        <v>1039</v>
      </c>
      <c r="I3" t="s">
        <v>636</v>
      </c>
      <c r="J3" t="s">
        <v>637</v>
      </c>
      <c r="K3" t="s">
        <v>2274</v>
      </c>
      <c r="L3" t="s">
        <v>2279</v>
      </c>
      <c r="M3" s="7" t="s">
        <v>2278</v>
      </c>
      <c r="N3" t="str">
        <f>"var "&amp;A3&amp;"_"&amp;B3&amp;"=L.marker(["&amp;I3&amp;","&amp;J3&amp;"],{icon:icon_"&amp;A3&amp;",bounceOnAdd: true, bounceOnAddOptions: {duration: 500, height: 100},bounceOnAddCallback: function() {console.log(*done*)}});"&amp;A3&amp;"_"&amp;B3&amp;".bindPopup('&lt;p align=center&gt; &lt;font size=2&gt;&lt;b&gt;&lt;u&gt;"&amp;C3&amp;"&lt;/b&gt;&lt;/u&gt;&lt;br&gt;&lt;br&gt;&lt;font size=1&gt;"&amp;D3&amp;"&lt;br&gt;"&amp;E3&amp;"&lt;b&gt;"&amp;F3&amp;"&lt;/b&gt;&lt;br&gt;"&amp;O3&amp;"&lt;br&gt;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3&amp;"&lt;th&gt;"&amp;L3&amp;"&lt;th&gt;"&amp;M3&amp;"&lt;tr&gt;&lt;th&gt;"&amp;K4&amp;"&lt;th&gt;"&amp;L4&amp;"&lt;th&gt;"&amp;M4&amp;"&lt;tr&gt;&lt;th&gt;"&amp;K5&amp;"&lt;th&gt;"&amp;L5&amp;"&lt;th&gt;"&amp;M5&amp;"&lt;/table&gt;&lt;p align=center&gt;&lt;br&gt;&lt;INPUT TYPE=*button* VALUE=*envoyer un message électronique* *style=width:215px* onClick=*parent.location=\'mailto:"&amp;G3&amp;"\'*&gt;&lt;br&gt;&lt;br&gt;&lt;a href="&amp;H3&amp;" target=_blank &gt;Pour en savoir plus&lt;/a&gt;');"</f>
        <v>var CLG_0080021E=L.marker([49.3959086,4.37714],{icon:icon_CLG,bounceOnAdd: true, bounceOnAddOptions: {duration: 500, height: 100},bounceOnAddCallback: function() {console.log(*done*)}});CLG_0080021E.bindPopup('&lt;p align=center&gt; &lt;font size=2&gt;&lt;b&gt;&lt;u&gt;CLG DE LA RETOURNE&lt;/b&gt;&lt;/u&gt;&lt;br&gt;&lt;br&gt;&lt;font size=1&gt;19 RUE DES ECOLES&lt;br&gt;08310&lt;b&gt;JUNIVILLE&lt;/b&gt;&lt;br&gt;03.24.72.71.85&lt;br&gt;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&lt;th&gt;Blocs-notes et cie&lt;th&gt;Mme LECLUZE&lt;tr&gt;&lt;th&gt;CITOYEN &lt;th&gt;Collecte alimentaire&lt;th&gt;Mme HUGE&lt;tr&gt;&lt;th&gt;CITOYEN &lt;th&gt;La chasse au gaspillage&lt;th&gt;Mme HUGE&lt;/table&gt;&lt;p align=center&gt;&lt;br&gt;&lt;INPUT TYPE=*button* VALUE=*envoyer un message électronique* *style=width:215px* onClick=*parent.location=\'mailto:ce.0080021E@ac-reims.fr\'*&gt;&lt;br&gt;&lt;br&gt;&lt;a href=http://sepia.ac-reims.fr/clg-juniville/-spip-/ target=_blank &gt;Pour en savoir plus&lt;/a&gt;');</v>
      </c>
      <c r="O3" t="str">
        <f>VLOOKUP(B3,Feuil1!B:K,10,FALSE)</f>
        <v>03.24.72.71.85</v>
      </c>
    </row>
    <row r="4" spans="1:15" x14ac:dyDescent="0.25">
      <c r="K4" t="s">
        <v>2274</v>
      </c>
      <c r="L4" t="s">
        <v>2276</v>
      </c>
      <c r="M4" s="7" t="s">
        <v>2275</v>
      </c>
      <c r="N4" s="20"/>
    </row>
    <row r="5" spans="1:15" x14ac:dyDescent="0.25">
      <c r="K5" t="s">
        <v>2274</v>
      </c>
      <c r="L5" t="s">
        <v>2277</v>
      </c>
      <c r="M5" s="7" t="s">
        <v>2275</v>
      </c>
      <c r="N5" s="20"/>
    </row>
    <row r="6" spans="1:15" x14ac:dyDescent="0.25">
      <c r="A6" t="s">
        <v>586</v>
      </c>
      <c r="B6" t="s">
        <v>130</v>
      </c>
      <c r="C6" t="s">
        <v>1052</v>
      </c>
      <c r="D6" t="s">
        <v>1055</v>
      </c>
      <c r="E6" t="s">
        <v>1056</v>
      </c>
      <c r="F6" t="s">
        <v>116</v>
      </c>
      <c r="G6" t="s">
        <v>1054</v>
      </c>
      <c r="H6" t="s">
        <v>1053</v>
      </c>
      <c r="I6" t="s">
        <v>642</v>
      </c>
      <c r="J6" t="s">
        <v>643</v>
      </c>
      <c r="K6" t="s">
        <v>2262</v>
      </c>
      <c r="L6" t="s">
        <v>2283</v>
      </c>
      <c r="M6" s="7" t="s">
        <v>2282</v>
      </c>
      <c r="N6" t="str">
        <f>"var "&amp;A6&amp;"_"&amp;B6&amp;"=L.marker(["&amp;I6&amp;","&amp;J6&amp;"],{icon:icon_"&amp;A6&amp;",bounceOnAdd: true, bounceOnAddOptions: {duration: 500, height: 100},bounceOnAddCallback: function() {console.log(*done*)}});"&amp;A6&amp;"_"&amp;B6&amp;".bindPopup('&lt;p align=center&gt; &lt;font size=2&gt;&lt;b&gt;&lt;u&gt;"&amp;C6&amp;"&lt;/b&gt;&lt;/u&gt;&lt;br&gt;&lt;br&gt;&lt;font size=1&gt;"&amp;D6&amp;"&lt;br&gt;"&amp;E6&amp;"&lt;b&gt;"&amp;F6&amp;"&lt;/b&gt;&lt;br&gt;"&amp;O6&amp;"&lt;br&gt;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6&amp;"&lt;th&gt;"&amp;L6&amp;"&lt;th&gt;"&amp;M6&amp;"&lt;tr&gt;&lt;th&gt;"&amp;K7&amp;"&lt;th&gt;"&amp;L7&amp;"&lt;th&gt;"&amp;M7&amp;"&lt;tr&gt;&lt;th&gt;"&amp;K8&amp;"&lt;th&gt;"&amp;L8&amp;"&lt;th&gt;"&amp;M8&amp;"&lt;tr&gt;&lt;th&gt;"&amp;K9&amp;"&lt;th&gt;"&amp;L9&amp;"&lt;th&gt;"&amp;M9&amp;"&lt;tr&gt;&lt;th&gt;"&amp;K10&amp;"&lt;th&gt;"&amp;L10&amp;"&lt;th&gt;"&amp;M10&amp;"&lt;tr&gt;&lt;th&gt;"&amp;K11&amp;"&lt;th&gt;"&amp;L11&amp;"&lt;th&gt;"&amp;M11&amp;"&lt;/table&gt;&lt;p align=center&gt;&lt;br&gt;&lt;INPUT TYPE=*button* VALUE=*envoyer un message électronique* *style=width:215px* onClick=*parent.location=\'mailto:"&amp;G6&amp;"\'*&gt;&lt;br&gt;&lt;br&gt;&lt;a href="&amp;H6&amp;" target=_blank &gt;Pour en savoir plus&lt;/a&gt;');"</f>
        <v>var CLG_0080036W=L.marker([49.8178279,4.74591],{icon:icon_CLG,bounceOnAdd: true, bounceOnAddOptions: {duration: 500, height: 100},bounceOnAddCallback: function() {console.log(*done*)}});CLG_0080036W.bindPopup('&lt;p align=center&gt; &lt;font size=2&gt;&lt;b&gt;&lt;u&gt;CLG JEAN ROGISSART&lt;/b&gt;&lt;/u&gt;&lt;br&gt;&lt;br&gt;&lt;font size=1&gt;9 RUE BARA&lt;br&gt;08700&lt;b&gt;NOUZONVILLE&lt;/b&gt;&lt;br&gt;03.24.53.81.00&lt;br&gt;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bgcolor=grey&gt;&lt;b&gt;Référent(s)&lt;tr&gt;&lt;th&gt;CITOYEN&lt;th&gt;Aménagements des 3 cours&lt;th&gt;Mme BOUILLOT&lt;tr&gt;&lt;th&gt;CITOYEN&lt;th&gt;Recyclage \'éco-collège\'&lt;th&gt;Mme BOUILLOT&lt;tr&gt;&lt;th&gt;CITOYEN&lt;th&gt;UNICEF&lt;th&gt;Mme BOUILLOT&lt;tr&gt;&lt;th&gt;CITOYEN &lt;th&gt;Racisme et anti-sémitisme&lt;th&gt;Mme BOUILLOT&lt;tr&gt;&lt;th&gt;CITOYEN &lt;th&gt;Soirée des jeunes talents&lt;th&gt;Mmes ZEKROUF, FRIANT, MAUPERIN, BOUILLOT, CUISSET et M. PACZECHA&lt;tr&gt;&lt;th&gt;EDUCATIF DE SANTE&lt;th&gt;Poids du cartable&lt;th&gt;M. HAMLA&lt;/table&gt;&lt;p align=center&gt;&lt;br&gt;&lt;INPUT TYPE=*button* VALUE=*envoyer un message électronique* *style=width:215px* onClick=*parent.location=\'mailto:ce.0080036W@ac-reims.fr\'*&gt;&lt;br&gt;&lt;br&gt;&lt;a href=http://sepia.ac-reims.fr/clg-nouzonville/-spip-/ target=_blank &gt;Pour en savoir plus&lt;/a&gt;');</v>
      </c>
      <c r="O6" t="str">
        <f>VLOOKUP(B6,Feuil1!B:K,10,FALSE)</f>
        <v>03.24.53.81.00</v>
      </c>
    </row>
    <row r="7" spans="1:15" x14ac:dyDescent="0.25">
      <c r="K7" t="s">
        <v>2262</v>
      </c>
      <c r="L7" t="s">
        <v>2417</v>
      </c>
      <c r="M7" s="7" t="s">
        <v>2282</v>
      </c>
      <c r="N7" s="20"/>
    </row>
    <row r="8" spans="1:15" x14ac:dyDescent="0.25">
      <c r="K8" t="s">
        <v>2262</v>
      </c>
      <c r="L8" t="s">
        <v>2286</v>
      </c>
      <c r="M8" s="7" t="s">
        <v>2282</v>
      </c>
      <c r="N8" s="20"/>
    </row>
    <row r="9" spans="1:15" x14ac:dyDescent="0.25">
      <c r="K9" t="s">
        <v>2274</v>
      </c>
      <c r="L9" t="s">
        <v>2284</v>
      </c>
      <c r="M9" s="7" t="s">
        <v>2282</v>
      </c>
      <c r="N9" s="20"/>
    </row>
    <row r="10" spans="1:15" x14ac:dyDescent="0.25">
      <c r="K10" t="s">
        <v>2274</v>
      </c>
      <c r="L10" t="s">
        <v>2291</v>
      </c>
      <c r="M10" s="7" t="s">
        <v>2290</v>
      </c>
      <c r="N10" s="20"/>
    </row>
    <row r="11" spans="1:15" x14ac:dyDescent="0.25">
      <c r="K11" t="s">
        <v>2289</v>
      </c>
      <c r="L11" t="s">
        <v>2288</v>
      </c>
      <c r="M11" s="7" t="s">
        <v>2287</v>
      </c>
      <c r="N11" s="20"/>
    </row>
    <row r="12" spans="1:15" x14ac:dyDescent="0.25">
      <c r="A12" t="s">
        <v>586</v>
      </c>
      <c r="B12" t="s">
        <v>162</v>
      </c>
      <c r="C12" t="s">
        <v>1109</v>
      </c>
      <c r="D12" t="s">
        <v>1112</v>
      </c>
      <c r="E12" t="s">
        <v>1113</v>
      </c>
      <c r="F12" t="s">
        <v>2001</v>
      </c>
      <c r="G12" t="s">
        <v>1111</v>
      </c>
      <c r="H12" t="s">
        <v>1110</v>
      </c>
      <c r="I12" t="s">
        <v>678</v>
      </c>
      <c r="J12" t="s">
        <v>679</v>
      </c>
      <c r="K12" t="s">
        <v>2274</v>
      </c>
      <c r="L12" t="s">
        <v>2304</v>
      </c>
      <c r="M12" s="7" t="s">
        <v>2302</v>
      </c>
      <c r="N12" t="str">
        <f>"var "&amp;A12&amp;"_"&amp;B12&amp;"=L.marker(["&amp;I12&amp;","&amp;J12&amp;"],{icon:icon_"&amp;A12&amp;",bounceOnAdd: true, bounceOnAddOptions: {duration: 500, height: 100},bounceOnAddCallback: function() {console.log(*done*)}});"&amp;A12&amp;"_"&amp;B12&amp;".bindPopup('&lt;p align=center&gt; &lt;font size=2&gt;&lt;b&gt;&lt;u&gt;"&amp;C12&amp;"&lt;/b&gt;&lt;/u&gt;&lt;br&gt;&lt;br&gt;&lt;font size=1&gt;"&amp;D12&amp;"&lt;br&gt;"&amp;E12&amp;"&lt;b&gt;"&amp;F12&amp;"&lt;/b&gt;&lt;br&gt;"&amp;O12&amp;"&lt;br&gt;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bgcolor=grey&gt;&lt;b&gt;Référent(s)&lt;tr&gt;&lt;th&gt;"&amp;K12&amp;"&lt;th&gt;"&amp;L12&amp;"&lt;th&gt;"&amp;M12&amp;"&lt;tr&gt;&lt;th&gt;"&amp;K13&amp;"&lt;th&gt;"&amp;L13&amp;"&lt;th&gt;"&amp;M13&amp;"&lt;/table&gt;&lt;p align=center&gt;&lt;br&gt;&lt;INPUT TYPE=*button* VALUE=*envoyer un message électronique* *style=width:215px* onClick=*parent.location=\'mailto:"&amp;G12&amp;"\'*&gt;&lt;br&gt;&lt;br&gt;&lt;a href="&amp;H12&amp;" target=_blank &gt;Pour en savoir plus&lt;/a&gt;');"</f>
        <v>var CLG_0080052N=L.marker([50.0874677,4.7282222],{icon:icon_CLG,bounceOnAdd: true, bounceOnAddOptions: {duration: 500, height: 100},bounceOnAddCallback: function() {console.log(*done*)}});CLG_0080052N.bindPopup('&lt;p align=center&gt; &lt;font size=2&gt;&lt;b&gt;&lt;u&gt;CLG CHARLES BRUNEAU&lt;/b&gt;&lt;/u&gt;&lt;br&gt;&lt;br&gt;&lt;font size=1&gt;10 RUE DE LA CAMPAGNE&lt;br&gt;08320&lt;b&gt;VIREUX WALLERAND&lt;/b&gt;&lt;br&gt;03.24.41.62.35&lt;br&gt;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&lt;th&gt;Développement durable&lt;th&gt;Mme MAURICE&lt;tr&gt;&lt;th&gt;CITOYEN &lt;th&gt;Formation des pairs&lt;th&gt;Mme MAURICE&lt;/table&gt;&lt;p align=center&gt;&lt;br&gt;&lt;INPUT TYPE=*button* VALUE=*envoyer un message électronique* *style=width:215px* onClick=*parent.location=\'mailto:ce.0080052N@ac-reims.fr\'*&gt;&lt;br&gt;&lt;br&gt;&lt;a href=www.clg-vireux-wallerand.ac-reims.fr target=_blank &gt;Pour en savoir plus&lt;/a&gt;');</v>
      </c>
      <c r="O12" t="str">
        <f>VLOOKUP(B12,Feuil1!B:K,10,FALSE)</f>
        <v>03.24.41.62.35</v>
      </c>
    </row>
    <row r="13" spans="1:15" x14ac:dyDescent="0.25">
      <c r="K13" t="s">
        <v>2274</v>
      </c>
      <c r="L13" t="s">
        <v>2303</v>
      </c>
      <c r="M13" s="7" t="s">
        <v>2302</v>
      </c>
      <c r="N13" s="20"/>
    </row>
    <row r="14" spans="1:15" x14ac:dyDescent="0.25">
      <c r="A14" t="s">
        <v>586</v>
      </c>
      <c r="B14" t="s">
        <v>102</v>
      </c>
      <c r="C14" t="s">
        <v>998</v>
      </c>
      <c r="D14" t="s">
        <v>1001</v>
      </c>
      <c r="E14" t="s">
        <v>1002</v>
      </c>
      <c r="F14" t="s">
        <v>988</v>
      </c>
      <c r="G14" t="s">
        <v>1000</v>
      </c>
      <c r="H14" t="s">
        <v>999</v>
      </c>
      <c r="I14" t="s">
        <v>618</v>
      </c>
      <c r="J14" t="s">
        <v>619</v>
      </c>
      <c r="K14" t="s">
        <v>2274</v>
      </c>
      <c r="L14" t="s">
        <v>2306</v>
      </c>
      <c r="M14" s="7" t="s">
        <v>2305</v>
      </c>
      <c r="N14" t="str">
        <f>"var "&amp;A14&amp;"_"&amp;B14&amp;"=L.marker(["&amp;I14&amp;","&amp;J14&amp;"],{icon:icon_"&amp;A14&amp;",bounceOnAdd: true, bounceOnAddOptions: {duration: 500, height: 100},bounceOnAddCallback: function() {console.log(*done*)}});"&amp;A14&amp;"_"&amp;B14&amp;".bindPopup('&lt;p align=center&gt; &lt;font size=2&gt;&lt;b&gt;&lt;u&gt;"&amp;C14&amp;"&lt;/b&gt;&lt;/u&gt;&lt;br&gt;&lt;br&gt;&lt;font size=1&gt;"&amp;D14&amp;"&lt;br&gt;"&amp;E14&amp;"&lt;b&gt;"&amp;F14&amp;"&lt;/b&gt;&lt;br&gt;"&amp;O14&amp;"&lt;br&gt;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bgcolor=grey&gt;&lt;b&gt;Référent(s)&lt;tr&gt;&lt;th&gt;"&amp;K14&amp;"&lt;th&gt;"&amp;L14&amp;"&lt;th&gt;"&amp;M14&amp;"&lt;/table&gt;&lt;p align=center&gt;&lt;br&gt;&lt;INPUT TYPE=*button* VALUE=*envoyer un message électronique* *style=width:215px* onClick=*parent.location=\'mailto:"&amp;G14&amp;"\'*&gt;&lt;br&gt;&lt;br&gt;&lt;a href="&amp;H14&amp;" target=_blank &gt;Pour en savoir plus&lt;/a&gt;');"</f>
        <v>var CLG_0080079T=L.marker([49.7662969,4.6934313],{icon:icon_CLG,bounceOnAdd: true, bounceOnAddOptions: {duration: 500, height: 100},bounceOnAddCallback: function() {console.log(*done*)}});CLG_0080079T.bindPopup('&lt;p align=center&gt; &lt;font size=2&gt;&lt;b&gt;&lt;u&gt;CLG FRED SCAMARONI&lt;/b&gt;&lt;/u&gt;&lt;br&gt;&lt;br&gt;&lt;font size=1&gt;3 RUE FRED SCAMARONI&lt;br&gt;08011&lt;b&gt;CHARLEVILLE MEZIERES CEDEX&lt;/b&gt;&lt;br&gt;03.24.33.91.00&lt;br&gt;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&lt;th&gt;Récompenser les élèves méritants&lt;th&gt;M. TRUTT&lt;/table&gt;&lt;p align=center&gt;&lt;br&gt;&lt;INPUT TYPE=*button* VALUE=*envoyer un message électronique* *style=width:215px* onClick=*parent.location=\'mailto:ce.0080079T@ac-reims.fr\'*&gt;&lt;br&gt;&lt;br&gt;&lt;a href=http://www.clg-scamaroni.ac-reims.fr/ target=_blank &gt;Pour en savoir plus&lt;/a&gt;');</v>
      </c>
      <c r="O14" t="str">
        <f>VLOOKUP(B14,Feuil1!B:K,10,FALSE)</f>
        <v>03.24.33.91.00</v>
      </c>
    </row>
    <row r="15" spans="1:15" x14ac:dyDescent="0.25">
      <c r="A15" t="s">
        <v>586</v>
      </c>
      <c r="B15" t="s">
        <v>168</v>
      </c>
      <c r="C15" t="s">
        <v>1120</v>
      </c>
      <c r="D15" t="s">
        <v>1124</v>
      </c>
      <c r="E15" t="s">
        <v>132</v>
      </c>
      <c r="F15" t="s">
        <v>166</v>
      </c>
      <c r="G15" t="s">
        <v>1123</v>
      </c>
      <c r="H15" t="s">
        <v>1122</v>
      </c>
      <c r="I15" t="s">
        <v>684</v>
      </c>
      <c r="J15" t="s">
        <v>685</v>
      </c>
      <c r="K15" t="s">
        <v>2274</v>
      </c>
      <c r="L15" t="s">
        <v>2308</v>
      </c>
      <c r="M15" s="7" t="s">
        <v>2307</v>
      </c>
      <c r="N15" t="str">
        <f>"var "&amp;A15&amp;"_"&amp;B15&amp;"=L.marker(["&amp;I15&amp;","&amp;J15&amp;"],{icon:icon_"&amp;A15&amp;",bounceOnAdd: true, bounceOnAddOptions: {duration: 500, height: 100},bounceOnAddCallback: function() {console.log(*done*)}});"&amp;A15&amp;"_"&amp;B15&amp;".bindPopup('&lt;p align=center&gt; &lt;font size=2&gt;&lt;b&gt;&lt;u&gt;"&amp;C15&amp;"&lt;/b&gt;&lt;/u&gt;&lt;br&gt;&lt;br&gt;&lt;font size=1&gt;"&amp;D15&amp;"&lt;br&gt;"&amp;E15&amp;"&lt;b&gt;"&amp;F15&amp;"&lt;/b&gt;&lt;br&gt;"&amp;O15&amp;"&lt;br&gt;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bgcolor=grey&gt;&lt;b&gt;Référent(s)&lt;tr&gt;&lt;th&gt;"&amp;K15&amp;"&lt;th&gt;"&amp;L15&amp;"&lt;th&gt;"&amp;M15&amp;"&lt;/table&gt;&lt;p align=center&gt;&lt;br&gt;&lt;INPUT TYPE=*button* VALUE=*envoyer un message électronique* *style=width:215px* onClick=*parent.location=\'mailto:"&amp;G15&amp;"\'*&gt;&lt;br&gt;&lt;br&gt;&lt;a href="&amp;H15&amp;" target=_blank &gt;Pour en savoir plus&lt;/a&gt;');"</f>
        <v>var CLG_0080839U=L.marker([49.736173,4.8576174],{icon:icon_CLG,bounceOnAdd: true, bounceOnAddOptions: {duration: 500, height: 100},bounceOnAddCallback: function() {console.log(*done*)}});CLG_0080839U.bindPopup('&lt;p align=center&gt; &lt;font size=2&gt;&lt;b&gt;&lt;u&gt;CLG PASTEUR&lt;/b&gt;&lt;/u&gt;&lt;br&gt;&lt;br&gt;&lt;font size=1&gt;3 RUE PASTEUR&lt;br&gt;08330&lt;b&gt;VRIGNE AUX BOIS&lt;/b&gt;&lt;br&gt;03.24.52.23.62&lt;br&gt;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&lt;th&gt;De la pesée au compost&lt;th&gt;Mme REVARDEAUX, M. HUBLART&lt;/table&gt;&lt;p align=center&gt;&lt;br&gt;&lt;INPUT TYPE=*button* VALUE=*envoyer un message électronique* *style=width:215px* onClick=*parent.location=\'mailto:ce.0080839U@ac-reims.fr\'*&gt;&lt;br&gt;&lt;br&gt;&lt;a href=http://sepia.ac-reims.fr/clg-vrigne/-wp-/ target=_blank &gt;Pour en savoir plus&lt;/a&gt;');</v>
      </c>
      <c r="O15" t="str">
        <f>VLOOKUP(B15,Feuil1!B:K,10,FALSE)</f>
        <v>03.24.52.23.62</v>
      </c>
    </row>
    <row r="16" spans="1:15" x14ac:dyDescent="0.25">
      <c r="A16" t="s">
        <v>586</v>
      </c>
      <c r="B16" t="s">
        <v>137</v>
      </c>
      <c r="C16" t="s">
        <v>1063</v>
      </c>
      <c r="D16" t="s">
        <v>1065</v>
      </c>
      <c r="E16" t="s">
        <v>1066</v>
      </c>
      <c r="F16" t="s">
        <v>13</v>
      </c>
      <c r="G16" t="s">
        <v>1064</v>
      </c>
      <c r="H16">
        <v>0</v>
      </c>
      <c r="I16" t="s">
        <v>648</v>
      </c>
      <c r="J16" t="s">
        <v>649</v>
      </c>
      <c r="K16" t="s">
        <v>2262</v>
      </c>
      <c r="L16" t="s">
        <v>2310</v>
      </c>
      <c r="M16" s="7" t="s">
        <v>2309</v>
      </c>
      <c r="N16" t="str">
        <f>"var "&amp;A16&amp;"_"&amp;B16&amp;"=L.marker(["&amp;I16&amp;","&amp;J16&amp;"],{icon:icon_"&amp;A16&amp;",bounceOnAdd: true, bounceOnAddOptions: {duration: 500, height: 100},bounceOnAddCallback: function() {console.log(*done*)}});"&amp;A16&amp;"_"&amp;B16&amp;".bindPopup('&lt;p align=center&gt; &lt;font size=2&gt;&lt;b&gt;&lt;u&gt;"&amp;C16&amp;"&lt;/b&gt;&lt;/u&gt;&lt;br&gt;&lt;br&gt;&lt;font size=1&gt;"&amp;D16&amp;"&lt;br&gt;"&amp;E16&amp;"&lt;b&gt;"&amp;F16&amp;"&lt;/b&gt;&lt;br&gt;"&amp;O16&amp;"&lt;br&gt;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bgcolor=grey&gt;&lt;b&gt;Référent(s)&lt;tr&gt;&lt;th&gt;"&amp;K16&amp;"&lt;th&gt;"&amp;L16&amp;"&lt;th&gt;"&amp;M16&amp;"&lt;/table&gt;&lt;p align=center&gt;&lt;br&gt;&lt;INPUT TYPE=*button* VALUE=*envoyer un message électronique* *style=width:215px* onClick=*parent.location=\'mailto:"&amp;G16&amp;"\'*&gt;&lt;br&gt;&lt;br&gt;&lt;a href="&amp;H16&amp;" target=_blank &gt;Pour en savoir plus&lt;/a&gt;');"</f>
        <v>var CLG_0080897G=L.marker([49.5117034,4.3672847],{icon:icon_CLG,bounceOnAdd: true, bounceOnAddOptions: {duration: 500, height: 100},bounceOnAddCallback: function() {console.log(*done*)}});CLG_0080897G.bindPopup('&lt;p align=center&gt; &lt;font size=2&gt;&lt;b&gt;&lt;u&gt;CLG ROBERT DE SORBON&lt;/b&gt;&lt;/u&gt;&lt;br&gt;&lt;br&gt;&lt;font size=1&gt;1 RUE ETIENNE DOLET&lt;br&gt;08300&lt;b&gt;RETHEL&lt;/b&gt;&lt;br&gt;03.24.38.42.79&lt;br&gt;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bgcolor=grey&gt;&lt;b&gt;Référent(s)&lt;tr&gt;&lt;th&gt;CITOYEN&lt;th&gt;GIV OX&lt;th&gt;M. BOUILLON&lt;/table&gt;&lt;p align=center&gt;&lt;br&gt;&lt;INPUT TYPE=*button* VALUE=*envoyer un message électronique* *style=width:215px* onClick=*parent.location=\'mailto:ce.0080897G@ac-reims.fr\'*&gt;&lt;br&gt;&lt;br&gt;&lt;a href=0 target=_blank &gt;Pour en savoir plus&lt;/a&gt;');</v>
      </c>
      <c r="O16" t="str">
        <f>VLOOKUP(B16,Feuil1!B:K,10,FALSE)</f>
        <v>03.24.38.42.79</v>
      </c>
    </row>
    <row r="17" spans="1:15" x14ac:dyDescent="0.25">
      <c r="A17" t="s">
        <v>586</v>
      </c>
      <c r="B17" t="s">
        <v>106</v>
      </c>
      <c r="C17" t="s">
        <v>1015</v>
      </c>
      <c r="D17" t="s">
        <v>1018</v>
      </c>
      <c r="E17" t="s">
        <v>993</v>
      </c>
      <c r="F17" t="s">
        <v>1994</v>
      </c>
      <c r="G17" t="s">
        <v>1017</v>
      </c>
      <c r="H17" t="s">
        <v>1016</v>
      </c>
      <c r="I17" t="s">
        <v>624</v>
      </c>
      <c r="J17" t="s">
        <v>625</v>
      </c>
      <c r="K17" t="s">
        <v>2274</v>
      </c>
      <c r="L17" t="s">
        <v>2312</v>
      </c>
      <c r="M17" s="7" t="s">
        <v>2311</v>
      </c>
      <c r="N17" t="str">
        <f>"var "&amp;A17&amp;"_"&amp;B17&amp;"=L.marker(["&amp;I17&amp;","&amp;J17&amp;"],{icon:icon_"&amp;A17&amp;",bounceOnAdd: true, bounceOnAddOptions: {duration: 500, height: 100},bounceOnAddCallback: function() {console.log(*done*)}});"&amp;A17&amp;"_"&amp;B17&amp;".bindPopup('&lt;p align=center&gt; &lt;font size=2&gt;&lt;b&gt;&lt;u&gt;"&amp;C17&amp;"&lt;/b&gt;&lt;/u&gt;&lt;br&gt;&lt;br&gt;&lt;font size=1&gt;"&amp;D17&amp;"&lt;br&gt;"&amp;E17&amp;"&lt;b&gt;"&amp;F17&amp;"&lt;/b&gt;&lt;br&gt;"&amp;O17&amp;"&lt;br&gt;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bgcolor=grey&gt;&lt;b&gt;Référent(s)&lt;tr&gt;&lt;th&gt;"&amp;K17&amp;"&lt;th&gt;"&amp;L17&amp;"&lt;th&gt;"&amp;M17&amp;"&lt;/table&gt;&lt;p align=center&gt;&lt;br&gt;&lt;INPUT TYPE=*button* VALUE=*envoyer un message électronique* *style=width:215px* onClick=*parent.location=\'mailto:"&amp;G17&amp;"\'*&gt;&lt;br&gt;&lt;br&gt;&lt;a href="&amp;H17&amp;" target=_blank &gt;Pour en savoir plus&lt;/a&gt;');"</f>
        <v>var CLG_0080954U=L.marker([49.7577704,4.7185223],{icon:icon_CLG,bounceOnAdd: true, bounceOnAddOptions: {duration: 500, height: 100},bounceOnAddCallback: function() {console.log(*done*)}});CLG_0080954U.bindPopup('&lt;p align=center&gt; &lt;font size=2&gt;&lt;b&gt;&lt;u&gt;CLG BAYARD&lt;/b&gt;&lt;/u&gt;&lt;br&gt;&lt;br&gt;&lt;font size=1&gt;7 RUE SAINT LOUIS&lt;br&gt;08000&lt;b&gt;CHARLEVILLE MEZIERES&lt;/b&gt;&lt;br&gt;03.24.37.83.83&lt;br&gt;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&lt;th&gt;Améliorer le cadre de vie et le quotidien des élèves&lt;th&gt;Mme RENAULT&lt;/table&gt;&lt;p align=center&gt;&lt;br&gt;&lt;INPUT TYPE=*button* VALUE=*envoyer un message électronique* *style=width:215px* onClick=*parent.location=\'mailto:ce.0080954U@ac-reims.fr\'*&gt;&lt;br&gt;&lt;br&gt;&lt;a href=https://sepia.ac-reims.fr/clg-bayard/-joomla-/ target=_blank &gt;Pour en savoir plus&lt;/a&gt;');</v>
      </c>
      <c r="O17" t="str">
        <f>VLOOKUP(B17,Feuil1!B:K,10,FALSE)</f>
        <v>03.24.37.83.83</v>
      </c>
    </row>
    <row r="18" spans="1:15" x14ac:dyDescent="0.25">
      <c r="A18" t="s">
        <v>586</v>
      </c>
      <c r="B18" t="s">
        <v>135</v>
      </c>
      <c r="C18" t="s">
        <v>1057</v>
      </c>
      <c r="D18" t="s">
        <v>1061</v>
      </c>
      <c r="E18" t="s">
        <v>1062</v>
      </c>
      <c r="F18" t="s">
        <v>1996</v>
      </c>
      <c r="G18" t="s">
        <v>1060</v>
      </c>
      <c r="H18" t="s">
        <v>1059</v>
      </c>
      <c r="I18" t="s">
        <v>644</v>
      </c>
      <c r="J18" t="s">
        <v>645</v>
      </c>
      <c r="K18" t="s">
        <v>2262</v>
      </c>
      <c r="L18" t="s">
        <v>2319</v>
      </c>
      <c r="M18" s="7" t="s">
        <v>2315</v>
      </c>
      <c r="N18" t="str">
        <f>"var "&amp;A18&amp;"_"&amp;B18&amp;"=L.marker(["&amp;I18&amp;","&amp;J18&amp;"],{icon:icon_"&amp;A18&amp;",bounceOnAdd: true, bounceOnAddOptions: {duration: 500, height: 100},bounceOnAddCallback: function() {console.log(*done*)}});"&amp;A18&amp;"_"&amp;B18&amp;".bindPopup('&lt;p align=center&gt; &lt;font size=2&gt;&lt;b&gt;&lt;u&gt;"&amp;C18&amp;"&lt;/b&gt;&lt;/u&gt;&lt;br&gt;&lt;br&gt;&lt;font size=1&gt;"&amp;D18&amp;"&lt;br&gt;"&amp;E18&amp;"&lt;b&gt;"&amp;F18&amp;"&lt;/b&gt;&lt;br&gt;"&amp;O18&amp;"&lt;br&gt;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18&amp;"&lt;th&gt;"&amp;L18&amp;"&lt;th&gt;"&amp;M18&amp;"&lt;tr&gt;&lt;th&gt;"&amp;K19&amp;"&lt;th&gt;"&amp;L19&amp;"&lt;th&gt;"&amp;M19&amp;"&lt;tr&gt;&lt;th&gt;"&amp;K20&amp;"&lt;th&gt;"&amp;L20&amp;"&lt;th&gt;"&amp;M20&amp;"&lt;tr&gt;&lt;th&gt;"&amp;K21&amp;"&lt;th&gt;"&amp;L21&amp;"&lt;th&gt;"&amp;M21&amp;"&lt;tr&gt;&lt;th&gt;"&amp;K22&amp;"&lt;th&gt;"&amp;L22&amp;"&lt;th&gt;"&amp;M22&amp;"&lt;tr&gt;&lt;th&gt;"&amp;K23&amp;"&lt;th&gt;"&amp;L23&amp;"&lt;th&gt;"&amp;M23&amp;"&lt;/table&gt;&lt;p align=center&gt;&lt;br&gt;&lt;INPUT TYPE=*button* VALUE=*envoyer un message électronique* *style=width:215px* onClick=*parent.location=\'mailto:"&amp;G18&amp;"\'*&gt;&lt;br&gt;&lt;br&gt;&lt;a href="&amp;H18&amp;" target=_blank &gt;Pour en savoir plus&lt;/a&gt;');"</f>
        <v>var CLG_0081103F=L.marker([49.6061246,4.960898],{icon:icon_CLG,bounceOnAdd: true, bounceOnAddOptions: {duration: 500, height: 100},bounceOnAddCallback: function() {console.log(*done*)}});CLG_0081103F.bindPopup('&lt;p align=center&gt; &lt;font size=2&gt;&lt;b&gt;&lt;u&gt;CLG RAUCOURT&lt;/b&gt;&lt;/u&gt;&lt;br&gt;&lt;br&gt;&lt;font size=1&gt;RUE DU FOND DE VILLERS&lt;br&gt;08450&lt;b&gt;RAUCOURT ET FLABA&lt;/b&gt;&lt;br&gt;03.24.26.70.62&lt;br&gt;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bgcolor=grey&gt;&lt;b&gt;Référent(s)&lt;tr&gt;&lt;th&gt;CITOYEN&lt;th&gt;Bal de promotion&lt;th&gt;Mme LALLEMENT&lt;tr&gt;&lt;th&gt;CITOYEN&lt;th&gt;Concours\' non au harcèlement\'&lt;th&gt;Mme LALLEMENT&lt;tr&gt;&lt;th&gt;CITOYEN&lt;th&gt;Création d\'un foyer des élèves&lt;th&gt;M. CREUS&lt;tr&gt;&lt;th&gt;CITOYEN&lt;th&gt;Opération \'Nettoyons la Nature\'&lt;th&gt;M. LOUIS&lt;tr&gt;&lt;th&gt;CITOYEN&lt;th&gt;Sortie \'Patinoire\'&lt;th&gt;Mme LALLEMENT&lt;tr&gt;&lt;th&gt;CITOYEN&lt;th&gt;Spectacle de fin d\'année &lt;th&gt;Mme LALLEMENT&lt;/table&gt;&lt;p align=center&gt;&lt;br&gt;&lt;INPUT TYPE=*button* VALUE=*envoyer un message électronique* *style=width:215px* onClick=*parent.location=\'mailto:ce.0081103F@ac-reims.fr\'*&gt;&lt;br&gt;&lt;br&gt;&lt;a href=http://sepia.ac-reims.fr/clg-raucourt/-joomla-/ target=_blank &gt;Pour en savoir plus&lt;/a&gt;');</v>
      </c>
      <c r="O18" t="str">
        <f>VLOOKUP(B18,Feuil1!B:K,10,FALSE)</f>
        <v>03.24.26.70.62</v>
      </c>
    </row>
    <row r="19" spans="1:15" x14ac:dyDescent="0.25">
      <c r="K19" t="s">
        <v>2262</v>
      </c>
      <c r="L19" t="s">
        <v>2420</v>
      </c>
      <c r="M19" s="7" t="s">
        <v>2315</v>
      </c>
      <c r="N19" s="20"/>
    </row>
    <row r="20" spans="1:15" x14ac:dyDescent="0.25">
      <c r="K20" t="s">
        <v>2262</v>
      </c>
      <c r="L20" t="s">
        <v>2398</v>
      </c>
      <c r="M20" s="7" t="s">
        <v>2314</v>
      </c>
      <c r="N20" s="20"/>
    </row>
    <row r="21" spans="1:15" x14ac:dyDescent="0.25">
      <c r="K21" t="s">
        <v>2262</v>
      </c>
      <c r="L21" t="s">
        <v>2419</v>
      </c>
      <c r="M21" s="7" t="s">
        <v>2317</v>
      </c>
      <c r="N21" s="20"/>
    </row>
    <row r="22" spans="1:15" x14ac:dyDescent="0.25">
      <c r="K22" t="s">
        <v>2262</v>
      </c>
      <c r="L22" t="s">
        <v>2418</v>
      </c>
      <c r="M22" s="7" t="s">
        <v>2315</v>
      </c>
      <c r="N22" s="20"/>
    </row>
    <row r="23" spans="1:15" x14ac:dyDescent="0.25">
      <c r="K23" t="s">
        <v>2262</v>
      </c>
      <c r="L23" t="s">
        <v>2399</v>
      </c>
      <c r="M23" s="7" t="s">
        <v>2315</v>
      </c>
      <c r="N23" s="20"/>
    </row>
    <row r="24" spans="1:15" x14ac:dyDescent="0.25">
      <c r="A24" t="s">
        <v>586</v>
      </c>
      <c r="B24" t="s">
        <v>175</v>
      </c>
      <c r="C24" t="s">
        <v>1135</v>
      </c>
      <c r="D24" t="s">
        <v>1138</v>
      </c>
      <c r="E24" t="s">
        <v>1139</v>
      </c>
      <c r="F24" t="s">
        <v>2004</v>
      </c>
      <c r="G24" t="s">
        <v>1137</v>
      </c>
      <c r="H24">
        <v>0</v>
      </c>
      <c r="I24" t="s">
        <v>690</v>
      </c>
      <c r="J24" t="s">
        <v>691</v>
      </c>
      <c r="K24" t="s">
        <v>2274</v>
      </c>
      <c r="L24" t="s">
        <v>2322</v>
      </c>
      <c r="M24" s="7" t="s">
        <v>2321</v>
      </c>
      <c r="N24" t="str">
        <f>"var "&amp;A24&amp;"_"&amp;B24&amp;"=L.marker(["&amp;I24&amp;","&amp;J24&amp;"],{icon:icon_"&amp;A24&amp;",bounceOnAdd: true, bounceOnAddOptions: {duration: 500, height: 100},bounceOnAddCallback: function() {console.log(*done*)}});"&amp;A24&amp;"_"&amp;B24&amp;".bindPopup('&lt;p align=center&gt; &lt;font size=2&gt;&lt;b&gt;&lt;u&gt;"&amp;C24&amp;"&lt;/b&gt;&lt;/u&gt;&lt;br&gt;&lt;br&gt;&lt;font size=1&gt;"&amp;D24&amp;"&lt;br&gt;"&amp;E24&amp;"&lt;b&gt;"&amp;F24&amp;"&lt;/b&gt;&lt;br&gt;"&amp;O24&amp;"&lt;br&gt;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bgcolor=grey&gt;&lt;b&gt;Référent(s)&lt;tr&gt;&lt;th&gt;"&amp;K24&amp;"&lt;th&gt;"&amp;L24&amp;"&lt;th&gt;"&amp;M24&amp;"&lt;/table&gt;&lt;p align=center&gt;&lt;br&gt;&lt;INPUT TYPE=*button* VALUE=*envoyer un message électronique* *style=width:215px* onClick=*parent.location=\'mailto:"&amp;G24&amp;"\'*&gt;&lt;br&gt;&lt;br&gt;&lt;a href="&amp;H24&amp;" target=_blank &gt;Pour en savoir plus&lt;/a&gt;');"</f>
        <v>var CLG_0100902B=L.marker([48.2281029,4.7052908],{icon:icon_CLG,bounceOnAdd: true, bounceOnAddOptions: {duration: 500, height: 100},bounceOnAddCallback: function() {console.log(*done*)}});CLG_0100902B.bindPopup('&lt;p align=center&gt; &lt;font size=2&gt;&lt;b&gt;&lt;u&gt;CLG GASTON BACHELARD&lt;/b&gt;&lt;/u&gt;&lt;br&gt;&lt;br&gt;&lt;font size=1&gt;33 RUE GASTON BACHELARD&lt;br&gt;10200&lt;b&gt;BAR SUR AUBE&lt;/b&gt;&lt;br&gt;03.25.92.35.35&lt;br&gt;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&lt;th&gt;Eco-Collège&lt;th&gt;Mmes PEYTARD et BRULFER&lt;/table&gt;&lt;p align=center&gt;&lt;br&gt;&lt;INPUT TYPE=*button* VALUE=*envoyer un message électronique* *style=width:215px* onClick=*parent.location=\'mailto:ce.0100902B@ac-reims.fr\'*&gt;&lt;br&gt;&lt;br&gt;&lt;a href=0 target=_blank &gt;Pour en savoir plus&lt;/a&gt;');</v>
      </c>
      <c r="O24" t="str">
        <f>VLOOKUP(B24,Feuil1!B:K,10,FALSE)</f>
        <v>03.25.92.35.35</v>
      </c>
    </row>
    <row r="25" spans="1:15" x14ac:dyDescent="0.25">
      <c r="A25" t="s">
        <v>586</v>
      </c>
      <c r="B25" t="s">
        <v>254</v>
      </c>
      <c r="C25" t="s">
        <v>1257</v>
      </c>
      <c r="D25" t="s">
        <v>1262</v>
      </c>
      <c r="E25" t="s">
        <v>1263</v>
      </c>
      <c r="F25" t="s">
        <v>1264</v>
      </c>
      <c r="G25" t="s">
        <v>1261</v>
      </c>
      <c r="H25" t="s">
        <v>1260</v>
      </c>
      <c r="I25" t="s">
        <v>766</v>
      </c>
      <c r="J25" t="s">
        <v>767</v>
      </c>
      <c r="K25" t="s">
        <v>2274</v>
      </c>
      <c r="L25" t="s">
        <v>2324</v>
      </c>
      <c r="M25" s="7" t="s">
        <v>2323</v>
      </c>
      <c r="N25" t="str">
        <f>"var "&amp;A25&amp;"_"&amp;B25&amp;"=L.marker(["&amp;I25&amp;","&amp;J25&amp;"],{icon:icon_"&amp;A25&amp;",bounceOnAdd: true, bounceOnAddOptions: {duration: 500, height: 100},bounceOnAddCallback: function() {console.log(*done*)}});"&amp;A25&amp;"_"&amp;B25&amp;".bindPopup('&lt;p align=center&gt; &lt;font size=2&gt;&lt;b&gt;&lt;u&gt;"&amp;C25&amp;"&lt;/b&gt;&lt;/u&gt;&lt;br&gt;&lt;br&gt;&lt;font size=1&gt;"&amp;D25&amp;"&lt;br&gt;"&amp;E25&amp;"&lt;b&gt;"&amp;F25&amp;"&lt;/b&gt;&lt;br&gt;"&amp;O25&amp;"&lt;br&gt;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bgcolor=grey&gt;&lt;b&gt;Référent(s)&lt;tr&gt;&lt;th&gt;"&amp;K25&amp;"&lt;th&gt;"&amp;L25&amp;"&lt;th&gt;"&amp;M25&amp;"&lt;/table&gt;&lt;p align=center&gt;&lt;br&gt;&lt;INPUT TYPE=*button* VALUE=*envoyer un message électronique* *style=width:215px* onClick=*parent.location=\'mailto:"&amp;G25&amp;"\'*&gt;&lt;br&gt;&lt;br&gt;&lt;a href="&amp;H25&amp;" target=_blank &gt;Pour en savoir plus&lt;/a&gt;');"</f>
        <v>var CLG_0510010J=L.marker([48.9559366,4.3534759],{icon:icon_CLG,bounceOnAdd: true, bounceOnAddOptions: {duration: 500, height: 100},bounceOnAddCallback: function() {console.log(*done*)}});CLG_0510010J.bindPopup('&lt;p align=center&gt; &lt;font size=2&gt;&lt;b&gt;&lt;u&gt;CLG VICTOR DURUY&lt;/b&gt;&lt;/u&gt;&lt;br&gt;&lt;br&gt;&lt;font size=1&gt;2 RUE DAGONET&lt;br&gt;51038&lt;b&gt;CHALONS EN CHAMPAGNE CEDEX&lt;/b&gt;&lt;br&gt;03.26.70.40.05&lt;br&gt;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&lt;th&gt;Education à la démocratie&lt;th&gt;M. KERNAONET&lt;/table&gt;&lt;p align=center&gt;&lt;br&gt;&lt;INPUT TYPE=*button* VALUE=*envoyer un message électronique* *style=width:215px* onClick=*parent.location=\'mailto:ce.0510010J@ac-reims.fr\'*&gt;&lt;br&gt;&lt;br&gt;&lt;a href=http://portail.college-duruy.fr target=_blank &gt;Pour en savoir plus&lt;/a&gt;');</v>
      </c>
      <c r="O25" t="str">
        <f>VLOOKUP(B25,Feuil1!B:K,10,FALSE)</f>
        <v>03.26.70.40.05</v>
      </c>
    </row>
    <row r="26" spans="1:15" x14ac:dyDescent="0.25">
      <c r="A26" t="s">
        <v>586</v>
      </c>
      <c r="B26" t="s">
        <v>296</v>
      </c>
      <c r="C26" t="s">
        <v>1330</v>
      </c>
      <c r="D26" t="s">
        <v>2240</v>
      </c>
      <c r="E26" t="s">
        <v>269</v>
      </c>
      <c r="F26" t="s">
        <v>289</v>
      </c>
      <c r="G26" t="s">
        <v>1331</v>
      </c>
      <c r="H26">
        <v>0</v>
      </c>
      <c r="I26" t="s">
        <v>800</v>
      </c>
      <c r="J26" t="s">
        <v>801</v>
      </c>
      <c r="K26" t="s">
        <v>2274</v>
      </c>
      <c r="L26" t="s">
        <v>2339</v>
      </c>
      <c r="M26" s="7" t="s">
        <v>2333</v>
      </c>
      <c r="N26" t="str">
        <f>"var "&amp;A26&amp;"_"&amp;B26&amp;"=L.marker(["&amp;I26&amp;","&amp;J26&amp;"],{icon:icon_"&amp;A26&amp;",bounceOnAdd: true, bounceOnAddOptions: {duration: 500, height: 100},bounceOnAddCallback: function() {console.log(*done*)}});"&amp;A26&amp;"_"&amp;B26&amp;".bindPopup('&lt;p align=center&gt; &lt;font size=2&gt;&lt;b&gt;&lt;u&gt;"&amp;C26&amp;"&lt;/b&gt;&lt;/u&gt;&lt;br&gt;&lt;br&gt;&lt;font size=1&gt;"&amp;D26&amp;"&lt;br&gt;"&amp;E26&amp;"&lt;b&gt;"&amp;F26&amp;"&lt;/b&gt;&lt;br&gt;"&amp;O26&amp;"&lt;br&gt;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26&amp;"&lt;th&gt;"&amp;L26&amp;"&lt;th&gt;"&amp;M26&amp;"&lt;tr&gt;&lt;th&gt;"&amp;K27&amp;"&lt;th&gt;"&amp;L27&amp;"&lt;th&gt;"&amp;M27&amp;"&lt;tr&gt;&lt;th&gt;"&amp;K28&amp;"&lt;th&gt;"&amp;L28&amp;"&lt;th&gt;"&amp;M28&amp;"&lt;tr&gt;&lt;th&gt;"&amp;K29&amp;"&lt;th&gt;"&amp;L29&amp;"&lt;th&gt;"&amp;M29&amp;"&lt;tr&gt;&lt;th&gt;"&amp;K30&amp;"&lt;th&gt;"&amp;L30&amp;"&lt;th&gt;"&amp;M30&amp;"&lt;tr&gt;&lt;th&gt;"&amp;K31&amp;"&lt;th&gt;"&amp;L31&amp;"&lt;th&gt;"&amp;M31&amp;"&lt;tr&gt;&lt;th&gt;"&amp;K32&amp;"&lt;th&gt;"&amp;L32&amp;"&lt;th&gt;"&amp;M32&amp;"&lt;tr&gt;&lt;th&gt;"&amp;K33&amp;"&lt;th&gt;"&amp;L33&amp;"&lt;th&gt;"&amp;M33&amp;"&lt;tr&gt;&lt;th&gt;"&amp;K34&amp;"&lt;th&gt;"&amp;L34&amp;"&lt;th&gt;"&amp;M34&amp;"&lt;tr&gt;&lt;th&gt;"&amp;K35&amp;"&lt;th&gt;"&amp;L35&amp;"&lt;th&gt;"&amp;M35&amp;"&lt;tr&gt;&lt;th&gt;"&amp;K36&amp;"&lt;th&gt;"&amp;L36&amp;"&lt;th&gt;"&amp;M36&amp;"&lt;tr&gt;&lt;th&gt;"&amp;K37&amp;"&lt;th&gt;"&amp;L37&amp;"&lt;th&gt;"&amp;M37&amp;"&lt;tr&gt;&lt;th&gt;"&amp;K38&amp;"&lt;th&gt;"&amp;L38&amp;"&lt;th&gt;"&amp;M38&amp;"&lt;/table&gt;&lt;p align=center&gt;&lt;br&gt;&lt;INPUT TYPE=*button* VALUE=*envoyer un message électronique* *style=width:215px* onClick=*parent.location=\'mailto:"&amp;G26&amp;"\'*&gt;&lt;br&gt;&lt;br&gt;&lt;a href="&amp;H26&amp;" target=_blank &gt;Pour en savoir plus&lt;/a&gt;');"</f>
        <v>var CLG_0510026B=L.marker([48.8768877,3.550012],{icon:icon_CLG,bounceOnAdd: true, bounceOnAddOptions: {duration: 500, height: 100},bounceOnAddCallback: function() {console.log(*done*)}});CLG_0510026B.bindPopup('&lt;p align=center&gt; &lt;font size=2&gt;&lt;b&gt;&lt;u&gt;CLG DE LA BRIE CHAMPENOISE&lt;/b&gt;&lt;/u&gt;&lt;br&gt;&lt;br&gt;&lt;font size=1&gt;RUE DE L\'ECHELLE LE FRANC&lt;br&gt;51210&lt;b&gt;MONTMIRAIL&lt;/b&gt;&lt;br&gt;03.26.81.01.50&lt;br&gt;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&lt;th&gt;Bien Vivre au collège&lt;th&gt;Mme BRUYEN&lt;tr&gt;&lt;th&gt;CITOYEN &lt;th&gt;Bien vivre au collège sur le temps du midi &lt;th&gt;Mme BRUYEN&lt;tr&gt;&lt;th&gt;CITOYEN &lt;th&gt;Décoration du collège&lt;th&gt;Mme BARTHEL&lt;tr&gt;&lt;th&gt;CITOYEN &lt;th&gt;Internet responsable-passe ton permis Web&lt;th&gt;Mmes HIERNAUX et BURATO&lt;tr&gt;&lt;th&gt;CITOYEN &lt;th&gt;Journée à thème&lt;th&gt;Mme HIERNAUX&lt;tr&gt;&lt;th&gt;CITOYEN &lt;th&gt;Journée de la laïcité&lt;th&gt;Mme ANDRIEU&lt;tr&gt;&lt;th&gt;CITOYEN &lt;th&gt;Journée ELA&lt;th&gt;Mme HIERNAUX&lt;tr&gt;&lt;th&gt;CITOYEN &lt;th&gt;Non au harcèlement&lt;th&gt;Mmes LOUIS et HIERNAUX&lt;tr&gt;&lt;th&gt;CITOYEN &lt;th&gt;Récompenser les mentions positives&lt;th&gt;Mme HIERNAUX&lt;tr&gt;&lt;th&gt;EDUCATIF DE SANTE&lt;th&gt;Corps à prendre&lt;th&gt;Mme LOUIS&lt;tr&gt;&lt;th&gt;EDUCATIF DE SANTE&lt;th&gt;Intervention Education à la sexualité et à la vie affective&lt;th&gt;Mme LOUIS&lt;tr&gt;&lt;th&gt;EDUCATIF DE SANTE&lt;th&gt;M\'TON DOS&lt;th&gt;Mme LOUIS&lt;tr&gt;&lt;th&gt;EDUCATIF DE SANTE&lt;th&gt;Sensibilisationaux gestes qui sauvent&lt;th&gt;Mme LOUIS&lt;/table&gt;&lt;p align=center&gt;&lt;br&gt;&lt;INPUT TYPE=*button* VALUE=*envoyer un message électronique* *style=width:215px* onClick=*parent.location=\'mailto:ce.0510026B@ac-reims.fr\'*&gt;&lt;br&gt;&lt;br&gt;&lt;a href=0 target=_blank &gt;Pour en savoir plus&lt;/a&gt;');</v>
      </c>
      <c r="O26" t="str">
        <f>VLOOKUP(B26,Feuil1!B:K,10,FALSE)</f>
        <v>03.26.81.01.50</v>
      </c>
    </row>
    <row r="27" spans="1:15" x14ac:dyDescent="0.25">
      <c r="K27" t="s">
        <v>2274</v>
      </c>
      <c r="L27" t="s">
        <v>2334</v>
      </c>
      <c r="M27" s="7" t="s">
        <v>2333</v>
      </c>
      <c r="N27" s="20"/>
    </row>
    <row r="28" spans="1:15" x14ac:dyDescent="0.25">
      <c r="K28" t="s">
        <v>2274</v>
      </c>
      <c r="L28" t="s">
        <v>2336</v>
      </c>
      <c r="M28" s="7" t="s">
        <v>2335</v>
      </c>
      <c r="N28" s="20"/>
    </row>
    <row r="29" spans="1:15" x14ac:dyDescent="0.25">
      <c r="K29" t="s">
        <v>2274</v>
      </c>
      <c r="L29" t="s">
        <v>2329</v>
      </c>
      <c r="M29" s="7" t="s">
        <v>2328</v>
      </c>
      <c r="N29" s="20"/>
    </row>
    <row r="30" spans="1:15" x14ac:dyDescent="0.25">
      <c r="K30" t="s">
        <v>2274</v>
      </c>
      <c r="L30" t="s">
        <v>2332</v>
      </c>
      <c r="M30" s="7" t="s">
        <v>2330</v>
      </c>
      <c r="N30" s="20"/>
    </row>
    <row r="31" spans="1:15" x14ac:dyDescent="0.25">
      <c r="K31" t="s">
        <v>2274</v>
      </c>
      <c r="L31" t="s">
        <v>2341</v>
      </c>
      <c r="M31" s="7" t="s">
        <v>2340</v>
      </c>
      <c r="N31" s="20"/>
    </row>
    <row r="32" spans="1:15" x14ac:dyDescent="0.25">
      <c r="K32" t="s">
        <v>2274</v>
      </c>
      <c r="L32" t="s">
        <v>2337</v>
      </c>
      <c r="M32" s="7" t="s">
        <v>2330</v>
      </c>
      <c r="N32" s="20"/>
    </row>
    <row r="33" spans="1:15" x14ac:dyDescent="0.25">
      <c r="K33" t="s">
        <v>2274</v>
      </c>
      <c r="L33" t="s">
        <v>2295</v>
      </c>
      <c r="M33" s="7" t="s">
        <v>2326</v>
      </c>
      <c r="N33" s="20"/>
    </row>
    <row r="34" spans="1:15" x14ac:dyDescent="0.25">
      <c r="K34" t="s">
        <v>2274</v>
      </c>
      <c r="L34" t="s">
        <v>2331</v>
      </c>
      <c r="M34" s="7" t="s">
        <v>2330</v>
      </c>
      <c r="N34" s="20"/>
    </row>
    <row r="35" spans="1:15" x14ac:dyDescent="0.25">
      <c r="K35" t="s">
        <v>2289</v>
      </c>
      <c r="L35" t="s">
        <v>2327</v>
      </c>
      <c r="M35" s="7" t="s">
        <v>2325</v>
      </c>
      <c r="N35" s="20"/>
    </row>
    <row r="36" spans="1:15" x14ac:dyDescent="0.25">
      <c r="K36" t="s">
        <v>2289</v>
      </c>
      <c r="L36" t="s">
        <v>2338</v>
      </c>
      <c r="M36" s="7" t="s">
        <v>2325</v>
      </c>
      <c r="N36" s="20"/>
    </row>
    <row r="37" spans="1:15" x14ac:dyDescent="0.25">
      <c r="K37" t="s">
        <v>2289</v>
      </c>
      <c r="L37" t="s">
        <v>2400</v>
      </c>
      <c r="M37" s="7" t="s">
        <v>2325</v>
      </c>
      <c r="N37" s="20"/>
    </row>
    <row r="38" spans="1:15" x14ac:dyDescent="0.25">
      <c r="K38" t="s">
        <v>2289</v>
      </c>
      <c r="L38" t="s">
        <v>2342</v>
      </c>
      <c r="M38" s="7" t="s">
        <v>2325</v>
      </c>
      <c r="N38" s="20"/>
    </row>
    <row r="39" spans="1:15" x14ac:dyDescent="0.25">
      <c r="A39" t="s">
        <v>586</v>
      </c>
      <c r="B39" t="s">
        <v>333</v>
      </c>
      <c r="C39" t="s">
        <v>1389</v>
      </c>
      <c r="D39" t="s">
        <v>1393</v>
      </c>
      <c r="E39" t="s">
        <v>1394</v>
      </c>
      <c r="F39" t="s">
        <v>2027</v>
      </c>
      <c r="G39" t="s">
        <v>1392</v>
      </c>
      <c r="H39" t="s">
        <v>1391</v>
      </c>
      <c r="I39" t="s">
        <v>854</v>
      </c>
      <c r="J39" t="s">
        <v>855</v>
      </c>
      <c r="K39" t="s">
        <v>2274</v>
      </c>
      <c r="L39" t="s">
        <v>2348</v>
      </c>
      <c r="M39" s="7" t="s">
        <v>2347</v>
      </c>
      <c r="N39" t="str">
        <f>"var "&amp;A39&amp;"_"&amp;B39&amp;"=L.marker(["&amp;I39&amp;","&amp;J39&amp;"],{icon:icon_"&amp;A39&amp;",bounceOnAdd: true, bounceOnAddOptions: {duration: 500, height: 100},bounceOnAddCallback: function() {console.log(*done*)}});"&amp;A39&amp;"_"&amp;B39&amp;".bindPopup('&lt;p align=center&gt; &lt;font size=2&gt;&lt;b&gt;&lt;u&gt;"&amp;C39&amp;"&lt;/b&gt;&lt;/u&gt;&lt;br&gt;&lt;br&gt;&lt;font size=1&gt;"&amp;D39&amp;"&lt;br&gt;"&amp;E39&amp;"&lt;b&gt;"&amp;F39&amp;"&lt;/b&gt;&lt;br&gt;"&amp;O39&amp;"&lt;br&gt;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bgcolor=grey&gt;&lt;b&gt;Référent(s)&lt;tr&gt;&lt;th&gt;"&amp;K39&amp;"&lt;th&gt;"&amp;L39&amp;"&lt;th&gt;"&amp;M39&amp;"&lt;/table&gt;&lt;p align=center&gt;&lt;br&gt;&lt;INPUT TYPE=*button* VALUE=*envoyer un message électronique* *style=width:215px* onClick=*parent.location=\'mailto:"&amp;G39&amp;"\'*&gt;&lt;br&gt;&lt;br&gt;&lt;a href="&amp;H39&amp;" target=_blank &gt;Pour en savoir plus&lt;/a&gt;');"</f>
        <v>var CLG_0510048A=L.marker([49.1611199,4.0480114],{icon:icon_CLG,bounceOnAdd: true, bounceOnAddOptions: {duration: 500, height: 100},bounceOnAddCallback: function() {console.log(*done*)}});CLG_0510048A.bindPopup('&lt;p align=center&gt; &lt;font size=2&gt;&lt;b&gt;&lt;u&gt;CLG LA SOURCE&lt;/b&gt;&lt;/u&gt;&lt;br&gt;&lt;br&gt;&lt;font size=1&gt;RUE DES ROZAIS&lt;br&gt;51500&lt;b&gt;RILLY LA MONTAGNE&lt;/b&gt;&lt;br&gt;03.26.03.40.07&lt;br&gt;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&lt;th&gt;Création du logo du collège&lt;th&gt;Mme DEGRE&lt;/table&gt;&lt;p align=center&gt;&lt;br&gt;&lt;INPUT TYPE=*button* VALUE=*envoyer un message électronique* *style=width:215px* onClick=*parent.location=\'mailto:ce.0510048A@ac-reims.fr\'*&gt;&lt;br&gt;&lt;br&gt;&lt;a href=http://sepia.ac-reims.fr/clg-rilly/-spip-/ target=_blank &gt;Pour en savoir plus&lt;/a&gt;');</v>
      </c>
      <c r="O39" t="str">
        <f>VLOOKUP(B39,Feuil1!B:K,10,FALSE)</f>
        <v>03.26.03.40.07</v>
      </c>
    </row>
    <row r="40" spans="1:15" x14ac:dyDescent="0.25">
      <c r="A40" t="s">
        <v>586</v>
      </c>
      <c r="B40" t="s">
        <v>256</v>
      </c>
      <c r="C40" t="s">
        <v>1271</v>
      </c>
      <c r="D40" t="s">
        <v>1273</v>
      </c>
      <c r="E40" t="s">
        <v>1263</v>
      </c>
      <c r="F40" t="s">
        <v>1264</v>
      </c>
      <c r="G40" t="s">
        <v>1272</v>
      </c>
      <c r="H40">
        <v>0</v>
      </c>
      <c r="I40" t="s">
        <v>770</v>
      </c>
      <c r="J40" t="s">
        <v>771</v>
      </c>
      <c r="K40" t="s">
        <v>2274</v>
      </c>
      <c r="L40" t="s">
        <v>2352</v>
      </c>
      <c r="M40" s="7" t="s">
        <v>2351</v>
      </c>
      <c r="N40" t="str">
        <f>"var "&amp;A40&amp;"_"&amp;B40&amp;"=L.marker(["&amp;I40&amp;","&amp;J40&amp;"],{icon:icon_"&amp;A40&amp;",bounceOnAdd: true, bounceOnAddOptions: {duration: 500, height: 100},bounceOnAddCallback: function() {console.log(*done*)}});"&amp;A40&amp;"_"&amp;B40&amp;".bindPopup('&lt;p align=center&gt; &lt;font size=2&gt;&lt;b&gt;&lt;u&gt;"&amp;C40&amp;"&lt;/b&gt;&lt;/u&gt;&lt;br&gt;&lt;br&gt;&lt;font size=1&gt;"&amp;D40&amp;"&lt;br&gt;"&amp;E40&amp;"&lt;b&gt;"&amp;F40&amp;"&lt;/b&gt;&lt;br&gt;"&amp;O40&amp;"&lt;br&gt;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bgcolor=grey&gt;&lt;b&gt;Référent(s)&lt;tr&gt;&lt;th&gt;"&amp;K40&amp;"&lt;th&gt;"&amp;L40&amp;"&lt;th&gt;"&amp;M40&amp;"&lt;/table&gt;&lt;p align=center&gt;&lt;br&gt;&lt;INPUT TYPE=*button* VALUE=*envoyer un message électronique* *style=width:215px* onClick=*parent.location=\'mailto:"&amp;G40&amp;"\'*&gt;&lt;br&gt;&lt;br&gt;&lt;a href="&amp;H40&amp;" target=_blank &gt;Pour en savoir plus&lt;/a&gt;');"</f>
        <v>var CLG_0511083A=L.marker([48.9531389,4.3375046],{icon:icon_CLG,bounceOnAdd: true, bounceOnAddOptions: {duration: 500, height: 100},bounceOnAddCallback: function() {console.log(*done*)}});CLG_0511083A.bindPopup('&lt;p align=center&gt; &lt;font size=2&gt;&lt;b&gt;&lt;u&gt;CLG NICOLAS APPERT&lt;/b&gt;&lt;/u&gt;&lt;br&gt;&lt;br&gt;&lt;font size=1&gt;15 RUE ORADOUR&lt;br&gt;51038&lt;b&gt;CHALONS EN CHAMPAGNE CEDEX&lt;/b&gt;&lt;br&gt;03.26.65.18.67&lt;br&gt;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&lt;th&gt;Mieux vivre au collège&lt;th&gt;Mme WADEL et M. KUGENER&lt;/table&gt;&lt;p align=center&gt;&lt;br&gt;&lt;INPUT TYPE=*button* VALUE=*envoyer un message électronique* *style=width:215px* onClick=*parent.location=\'mailto:ce.0511083A@ac-reims.fr\'*&gt;&lt;br&gt;&lt;br&gt;&lt;a href=0 target=_blank &gt;Pour en savoir plus&lt;/a&gt;');</v>
      </c>
      <c r="O40" t="str">
        <f>VLOOKUP(B40,Feuil1!B:K,10,FALSE)</f>
        <v>03.26.65.18.67</v>
      </c>
    </row>
    <row r="41" spans="1:15" x14ac:dyDescent="0.25">
      <c r="A41" t="s">
        <v>586</v>
      </c>
      <c r="B41" t="s">
        <v>335</v>
      </c>
      <c r="C41" t="s">
        <v>1395</v>
      </c>
      <c r="D41" t="s">
        <v>1398</v>
      </c>
      <c r="E41" t="s">
        <v>1399</v>
      </c>
      <c r="F41" t="s">
        <v>2028</v>
      </c>
      <c r="G41" t="s">
        <v>1397</v>
      </c>
      <c r="H41">
        <v>0</v>
      </c>
      <c r="I41" t="s">
        <v>856</v>
      </c>
      <c r="J41" t="s">
        <v>857</v>
      </c>
      <c r="K41" t="s">
        <v>2262</v>
      </c>
      <c r="L41" t="s">
        <v>2355</v>
      </c>
      <c r="M41" s="7" t="s">
        <v>2353</v>
      </c>
      <c r="N41" t="str">
        <f>"var "&amp;A41&amp;"_"&amp;B41&amp;"=L.marker(["&amp;I41&amp;","&amp;J41&amp;"],{icon:icon_"&amp;A41&amp;",bounceOnAdd: true, bounceOnAddOptions: {duration: 500, height: 100},bounceOnAddCallback: function() {console.log(*done*)}});"&amp;A41&amp;"_"&amp;B41&amp;".bindPopup('&lt;p align=center&gt; &lt;font size=2&gt;&lt;b&gt;&lt;u&gt;"&amp;C41&amp;"&lt;/b&gt;&lt;/u&gt;&lt;br&gt;&lt;br&gt;&lt;font size=1&gt;"&amp;D41&amp;"&lt;br&gt;"&amp;E41&amp;"&lt;b&gt;"&amp;F41&amp;"&lt;/b&gt;&lt;br&gt;"&amp;O41&amp;"&lt;br&gt;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41&amp;"&lt;th&gt;"&amp;L41&amp;"&lt;th&gt;"&amp;M41&amp;"&lt;tr&gt;&lt;th&gt;"&amp;K42&amp;"&lt;th&gt;"&amp;L42&amp;"&lt;th&gt;"&amp;M42&amp;"&lt;tr&gt;&lt;th&gt;"&amp;K43&amp;"&lt;th&gt;"&amp;L43&amp;"&lt;th&gt;"&amp;M43&amp;"&lt;tr&gt;&lt;th&gt;"&amp;K44&amp;"&lt;th&gt;"&amp;L44&amp;"&lt;th&gt;"&amp;M44&amp;"&lt;tr&gt;&lt;th&gt;"&amp;K45&amp;"&lt;th&gt;"&amp;L45&amp;"&lt;th&gt;"&amp;M45&amp;"&lt;/table&gt;&lt;p align=center&gt;&lt;br&gt;&lt;INPUT TYPE=*button* VALUE=*envoyer un message électronique* *style=width:215px* onClick=*parent.location=\'mailto:"&amp;G41&amp;"\'*&gt;&lt;br&gt;&lt;br&gt;&lt;a href="&amp;H41&amp;" target=_blank &gt;Pour en savoir plus&lt;/a&gt;');"</f>
        <v>var CLG_0511191T=L.marker([49.0924826,4.9114622],{icon:icon_CLG,bounceOnAdd: true, bounceOnAddOptions: {duration: 500, height: 100},bounceOnAddCallback: function() {console.log(*done*)}});CLG_0511191T.bindPopup('&lt;p align=center&gt; &lt;font size=2&gt;&lt;b&gt;&lt;u&gt;CLG JEAN-BAPTISTE DROUET&lt;/b&gt;&lt;/u&gt;&lt;br&gt;&lt;br&gt;&lt;font size=1&gt;1 ROUTE ROYALE&lt;br&gt;51801&lt;b&gt;STE MENEHOULD CEDEX&lt;/b&gt;&lt;br&gt;03.26.60.98.22&lt;br&gt;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bgcolor=grey&gt;&lt;b&gt;Référent(s)&lt;tr&gt;&lt;th&gt;CITOYEN&lt;th&gt;Cérémonie  de récompenses des élèves méritants en juin &lt;th&gt;Mme ROYNETTE&lt;tr&gt;&lt;th&gt;CITOYEN&lt;th&gt;Collectes diverses&lt;th&gt;Mme ROYNETTE&lt;tr&gt;&lt;th&gt;CITOYEN&lt;th&gt;Concours d\'affiches sur le thème de la propreté  dans le collège&lt;th&gt;Mme ROYNETTE&lt;tr&gt;&lt;th&gt;CITOYEN&lt;th&gt;Soirée des 3èmes&lt;th&gt;Mme ROYNETTE&lt;tr&gt;&lt;th&gt;CITOYEN&lt;th&gt;Spectacle des talents&lt;th&gt;Mme ROYNETTE&lt;/table&gt;&lt;p align=center&gt;&lt;br&gt;&lt;INPUT TYPE=*button* VALUE=*envoyer un message électronique* *style=width:215px* onClick=*parent.location=\'mailto:ce.0511191T@ac-reims.fr\'*&gt;&lt;br&gt;&lt;br&gt;&lt;a href=0 target=_blank &gt;Pour en savoir plus&lt;/a&gt;');</v>
      </c>
      <c r="O41" t="str">
        <f>VLOOKUP(B41,Feuil1!B:K,10,FALSE)</f>
        <v>03.26.60.98.22</v>
      </c>
    </row>
    <row r="42" spans="1:15" x14ac:dyDescent="0.25">
      <c r="K42" t="s">
        <v>2262</v>
      </c>
      <c r="L42" t="s">
        <v>2356</v>
      </c>
      <c r="M42" s="7" t="s">
        <v>2353</v>
      </c>
      <c r="N42" s="20"/>
    </row>
    <row r="43" spans="1:15" x14ac:dyDescent="0.25">
      <c r="K43" t="s">
        <v>2262</v>
      </c>
      <c r="L43" t="s">
        <v>2401</v>
      </c>
      <c r="M43" s="7" t="s">
        <v>2353</v>
      </c>
      <c r="N43" s="20"/>
    </row>
    <row r="44" spans="1:15" x14ac:dyDescent="0.25">
      <c r="K44" t="s">
        <v>2262</v>
      </c>
      <c r="L44" t="s">
        <v>2357</v>
      </c>
      <c r="M44" s="7" t="s">
        <v>2353</v>
      </c>
      <c r="N44" s="20"/>
    </row>
    <row r="45" spans="1:15" x14ac:dyDescent="0.25">
      <c r="K45" t="s">
        <v>2262</v>
      </c>
      <c r="L45" t="s">
        <v>2354</v>
      </c>
      <c r="M45" s="7" t="s">
        <v>2353</v>
      </c>
      <c r="N45" s="20"/>
    </row>
    <row r="46" spans="1:15" x14ac:dyDescent="0.25">
      <c r="A46" t="s">
        <v>586</v>
      </c>
      <c r="B46" t="s">
        <v>323</v>
      </c>
      <c r="C46" t="s">
        <v>1374</v>
      </c>
      <c r="D46" t="s">
        <v>1377</v>
      </c>
      <c r="E46" t="s">
        <v>349</v>
      </c>
      <c r="F46" t="s">
        <v>2020</v>
      </c>
      <c r="G46" t="s">
        <v>1376</v>
      </c>
      <c r="H46" t="s">
        <v>1375</v>
      </c>
      <c r="I46" t="s">
        <v>836</v>
      </c>
      <c r="J46" t="s">
        <v>837</v>
      </c>
      <c r="K46" t="s">
        <v>2262</v>
      </c>
      <c r="L46" t="s">
        <v>2421</v>
      </c>
      <c r="M46" s="7" t="s">
        <v>2358</v>
      </c>
      <c r="N46" t="str">
        <f>"var "&amp;A46&amp;"_"&amp;B46&amp;"=L.marker(["&amp;I46&amp;","&amp;J46&amp;"],{icon:icon_"&amp;A46&amp;",bounceOnAdd: true, bounceOnAddOptions: {duration: 500, height: 100},bounceOnAddCallback: function() {console.log(*done*)}});"&amp;A46&amp;"_"&amp;B46&amp;".bindPopup('&lt;p align=center&gt; &lt;font size=2&gt;&lt;b&gt;&lt;u&gt;"&amp;C46&amp;"&lt;/b&gt;&lt;/u&gt;&lt;br&gt;&lt;br&gt;&lt;font size=1&gt;"&amp;D46&amp;"&lt;br&gt;"&amp;E46&amp;"&lt;b&gt;"&amp;F46&amp;"&lt;/b&gt;&lt;br&gt;"&amp;O46&amp;"&lt;br&gt;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bgcolor=grey&gt;&lt;b&gt;Référent(s)&lt;tr&gt;&lt;th&gt;"&amp;K46&amp;"&lt;th&gt;"&amp;L46&amp;"&lt;th&gt;"&amp;M46&amp;"&lt;/table&gt;&lt;p align=center&gt;&lt;br&gt;&lt;INPUT TYPE=*button* VALUE=*envoyer un message électronique* *style=width:215px* onClick=*parent.location=\'mailto:"&amp;G46&amp;"\'*&gt;&lt;br&gt;&lt;br&gt;&lt;a href="&amp;H46&amp;" target=_blank &gt;Pour en savoir plus&lt;/a&gt;');"</f>
        <v>var CLG_0511254L=L.marker([49.2366458,4.0114754],{icon:icon_CLG,bounceOnAdd: true, bounceOnAddOptions: {duration: 500, height: 100},bounceOnAddCallback: function() {console.log(*done*)}});CLG_0511254L.bindPopup('&lt;p align=center&gt; &lt;font size=2&gt;&lt;b&gt;&lt;u&gt;CLG FRANCOIS LEGROS&lt;/b&gt;&lt;/u&gt;&lt;br&gt;&lt;br&gt;&lt;font size=1&gt;2 RUE FRANCOIS LEGROS&lt;br&gt;51573&lt;b&gt;REIMS CEDEX 2&lt;/b&gt;&lt;br&gt;03.26.08.03.77&lt;br&gt;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bgcolor=grey&gt;&lt;b&gt;Référent(s)&lt;tr&gt;&lt;th&gt;CITOYEN&lt;th&gt;Mise en place d\'un \'Espace Citoyen\'&lt;th&gt;M.DURAND&lt;/table&gt;&lt;p align=center&gt;&lt;br&gt;&lt;INPUT TYPE=*button* VALUE=*envoyer un message électronique* *style=width:215px* onClick=*parent.location=\'mailto:ce.0511254L@ac-reims.fr\'*&gt;&lt;br&gt;&lt;br&gt;&lt;a href=www.clg-f-legros.fr target=_blank &gt;Pour en savoir plus&lt;/a&gt;');</v>
      </c>
      <c r="O46" t="str">
        <f>VLOOKUP(B46,Feuil1!B:K,10,FALSE)</f>
        <v>03.26.08.03.77</v>
      </c>
    </row>
    <row r="47" spans="1:15" x14ac:dyDescent="0.25">
      <c r="A47" t="s">
        <v>586</v>
      </c>
      <c r="B47" t="s">
        <v>271</v>
      </c>
      <c r="C47" t="s">
        <v>1279</v>
      </c>
      <c r="D47" t="s">
        <v>1282</v>
      </c>
      <c r="E47" t="s">
        <v>1283</v>
      </c>
      <c r="F47" t="s">
        <v>264</v>
      </c>
      <c r="G47" t="s">
        <v>1281</v>
      </c>
      <c r="H47" t="s">
        <v>1280</v>
      </c>
      <c r="I47" t="s">
        <v>776</v>
      </c>
      <c r="J47" t="s">
        <v>777</v>
      </c>
      <c r="K47" t="s">
        <v>2274</v>
      </c>
      <c r="L47" t="s">
        <v>2360</v>
      </c>
      <c r="M47" s="7" t="s">
        <v>2359</v>
      </c>
      <c r="N47" t="str">
        <f>"var "&amp;A47&amp;"_"&amp;B47&amp;"=L.marker(["&amp;I47&amp;","&amp;J47&amp;"],{icon:icon_"&amp;A47&amp;",bounceOnAdd: true, bounceOnAddOptions: {duration: 500, height: 100},bounceOnAddCallback: function() {console.log(*done*)}});"&amp;A47&amp;"_"&amp;B47&amp;".bindPopup('&lt;p align=center&gt; &lt;font size=2&gt;&lt;b&gt;&lt;u&gt;"&amp;C47&amp;"&lt;/b&gt;&lt;/u&gt;&lt;br&gt;&lt;br&gt;&lt;font size=1&gt;"&amp;D47&amp;"&lt;br&gt;"&amp;E47&amp;"&lt;b&gt;"&amp;F47&amp;"&lt;/b&gt;&lt;br&gt;"&amp;O47&amp;"&lt;br&gt;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bgcolor=grey&gt;&lt;b&gt;Référent(s)&lt;tr&gt;&lt;th&gt;"&amp;K47&amp;"&lt;th&gt;"&amp;L47&amp;"&lt;th&gt;"&amp;M47&amp;"&lt;/table&gt;&lt;p align=center&gt;&lt;br&gt;&lt;INPUT TYPE=*button* VALUE=*envoyer un message électronique* *style=width:215px* onClick=*parent.location=\'mailto:"&amp;G47&amp;"\'*&gt;&lt;br&gt;&lt;br&gt;&lt;a href="&amp;H47&amp;" target=_blank &gt;Pour en savoir plus&lt;/a&gt;');"</f>
        <v>var CLG_0511258R=L.marker([49.0712631,3.6367154],{icon:icon_CLG,bounceOnAdd: true, bounceOnAddOptions: {duration: 500, height: 100},bounceOnAddCallback: function() {console.log(*done*)}});CLG_0511258R.bindPopup('&lt;p align=center&gt; &lt;font size=2&gt;&lt;b&gt;&lt;u&gt;CLG CLAUDE-NICOLAS LEDOUX&lt;/b&gt;&lt;/u&gt;&lt;br&gt;&lt;br&gt;&lt;font size=1&gt;45 RUE DU FAUBOURG DE CHAVENAY&lt;br&gt;51700&lt;b&gt;DORMANS&lt;/b&gt;&lt;br&gt;03.26.58.21.99&lt;br&gt;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&lt;th&gt;Climat scolaire&lt;th&gt;Mme OTHELET&lt;/table&gt;&lt;p align=center&gt;&lt;br&gt;&lt;INPUT TYPE=*button* VALUE=*envoyer un message électronique* *style=width:215px* onClick=*parent.location=\'mailto:ce.0511258R@ac-reims.fr\'*&gt;&lt;br&gt;&lt;br&gt;&lt;a href=http://sepia.ac-reims.fr/clg-dormans/-spip-/ target=_blank &gt;Pour en savoir plus&lt;/a&gt;');</v>
      </c>
      <c r="O47" t="str">
        <f>VLOOKUP(B47,Feuil1!B:K,10,FALSE)</f>
        <v>03.26.58.21.99</v>
      </c>
    </row>
    <row r="48" spans="1:15" x14ac:dyDescent="0.25">
      <c r="A48" t="s">
        <v>586</v>
      </c>
      <c r="B48" t="s">
        <v>246</v>
      </c>
      <c r="C48" t="s">
        <v>1253</v>
      </c>
      <c r="D48" t="s">
        <v>1255</v>
      </c>
      <c r="E48" t="s">
        <v>1256</v>
      </c>
      <c r="F48" t="s">
        <v>240</v>
      </c>
      <c r="G48" t="s">
        <v>1254</v>
      </c>
      <c r="H48">
        <v>0</v>
      </c>
      <c r="I48" t="s">
        <v>760</v>
      </c>
      <c r="J48" t="s">
        <v>761</v>
      </c>
      <c r="K48" t="s">
        <v>2274</v>
      </c>
      <c r="L48" t="s">
        <v>2362</v>
      </c>
      <c r="M48" s="7" t="s">
        <v>2361</v>
      </c>
      <c r="N48" t="str">
        <f>"var "&amp;A48&amp;"_"&amp;B48&amp;"=L.marker(["&amp;I48&amp;","&amp;J48&amp;"],{icon:icon_"&amp;A48&amp;",bounceOnAdd: true, bounceOnAddOptions: {duration: 500, height: 100},bounceOnAddCallback: function() {console.log(*done*)}});"&amp;A48&amp;"_"&amp;B48&amp;".bindPopup('&lt;p align=center&gt; &lt;font size=2&gt;&lt;b&gt;&lt;u&gt;"&amp;C48&amp;"&lt;/b&gt;&lt;/u&gt;&lt;br&gt;&lt;br&gt;&lt;font size=1&gt;"&amp;D48&amp;"&lt;br&gt;"&amp;E48&amp;"&lt;b&gt;"&amp;F48&amp;"&lt;/b&gt;&lt;br&gt;"&amp;O48&amp;"&lt;br&gt;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bgcolor=grey&gt;&lt;b&gt;Référent(s)&lt;tr&gt;&lt;th&gt;"&amp;K48&amp;"&lt;th&gt;"&amp;L48&amp;"&lt;th&gt;"&amp;M48&amp;"&lt;tr&gt;&lt;th&gt;"&amp;K49&amp;"&lt;th&gt;"&amp;L49&amp;"&lt;th&gt;"&amp;M49&amp;"&lt;/table&gt;&lt;p align=center&gt;&lt;br&gt;&lt;INPUT TYPE=*button* VALUE=*envoyer un message électronique* *style=width:215px* onClick=*parent.location=\'mailto:"&amp;G48&amp;"\'*&gt;&lt;br&gt;&lt;br&gt;&lt;a href="&amp;H48&amp;" target=_blank &gt;Pour en savoir plus&lt;/a&gt;');"</f>
        <v>var CLG_0511326P=L.marker([49.3608132,4.167485],{icon:icon_CLG,bounceOnAdd: true, bounceOnAddOptions: {duration: 500, height: 100},bounceOnAddCallback: function() {console.log(*done*)}});CLG_0511326P.bindPopup('&lt;p align=center&gt; &lt;font size=2&gt;&lt;b&gt;&lt;u&gt;CLG GEORGES CHARPAK&lt;/b&gt;&lt;/u&gt;&lt;br&gt;&lt;br&gt;&lt;font size=1&gt;ESPLANADE JEAN MONNET&lt;br&gt;51110&lt;b&gt;BAZANCOURT&lt;/b&gt;&lt;br&gt;03.26.03.32.12&lt;br&gt;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&lt;th&gt;Solidarité avec les Antilles&lt;th&gt;Ms. MAHIHENNI et REY&lt;tr&gt;&lt;th&gt;CITOYEN &lt;th&gt;Vivre ensemble au collège&lt;th&gt;Ms. MAHIHENNI et REY&lt;/table&gt;&lt;p align=center&gt;&lt;br&gt;&lt;INPUT TYPE=*button* VALUE=*envoyer un message électronique* *style=width:215px* onClick=*parent.location=\'mailto:ce.0511326P@ac-reims.fr\'*&gt;&lt;br&gt;&lt;br&gt;&lt;a href=0 target=_blank &gt;Pour en savoir plus&lt;/a&gt;');</v>
      </c>
      <c r="O48" t="str">
        <f>VLOOKUP(B48,Feuil1!B:K,10,FALSE)</f>
        <v>03.26.03.32.12</v>
      </c>
    </row>
    <row r="49" spans="1:15" x14ac:dyDescent="0.25">
      <c r="K49" t="s">
        <v>2274</v>
      </c>
      <c r="L49" t="s">
        <v>2363</v>
      </c>
      <c r="M49" s="7" t="s">
        <v>2361</v>
      </c>
      <c r="N49" s="20"/>
    </row>
    <row r="50" spans="1:15" x14ac:dyDescent="0.25">
      <c r="A50" t="s">
        <v>586</v>
      </c>
      <c r="B50" t="s">
        <v>356</v>
      </c>
      <c r="C50" t="s">
        <v>1436</v>
      </c>
      <c r="D50" t="s">
        <v>1439</v>
      </c>
      <c r="E50" t="s">
        <v>292</v>
      </c>
      <c r="F50" t="s">
        <v>2036</v>
      </c>
      <c r="G50" t="s">
        <v>1438</v>
      </c>
      <c r="H50" t="s">
        <v>1437</v>
      </c>
      <c r="I50" t="s">
        <v>880</v>
      </c>
      <c r="J50" t="s">
        <v>881</v>
      </c>
      <c r="K50" t="s">
        <v>2274</v>
      </c>
      <c r="L50" t="s">
        <v>2403</v>
      </c>
      <c r="M50" s="7" t="s">
        <v>2364</v>
      </c>
      <c r="N50" t="str">
        <f>"var "&amp;A50&amp;"_"&amp;B50&amp;"=L.marker(["&amp;I50&amp;","&amp;J50&amp;"],{icon:icon_"&amp;A50&amp;",bounceOnAdd: true, bounceOnAddOptions: {duration: 500, height: 100},bounceOnAddCallback: function() {console.log(*done*)}});"&amp;A50&amp;"_"&amp;B50&amp;".bindPopup('&lt;p align=center&gt; &lt;font size=2&gt;&lt;b&gt;&lt;u&gt;"&amp;C50&amp;"&lt;/b&gt;&lt;/u&gt;&lt;br&gt;&lt;br&gt;&lt;font size=1&gt;"&amp;D50&amp;"&lt;br&gt;"&amp;E50&amp;"&lt;b&gt;"&amp;F50&amp;"&lt;/b&gt;&lt;br&gt;"&amp;O50&amp;"&lt;br&gt;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bgcolor=grey&gt;&lt;b&gt;Référent(s)&lt;tr&gt;&lt;th&gt;"&amp;K50&amp;"&lt;th&gt;"&amp;L50&amp;"&lt;th&gt;"&amp;M50&amp;"&lt;/table&gt;&lt;p align=center&gt;&lt;br&gt;&lt;INPUT TYPE=*button* VALUE=*envoyer un message électronique* *style=width:215px* onClick=*parent.location=\'mailto:"&amp;G50&amp;"\'*&gt;&lt;br&gt;&lt;br&gt;&lt;a href="&amp;H50&amp;" target=_blank &gt;Pour en savoir plus&lt;/a&gt;');"</f>
        <v>var CLG_0511476C=L.marker([48.728034,4.5937423],{icon:icon_CLG,bounceOnAdd: true, bounceOnAddOptions: {duration: 500, height: 100},bounceOnAddCallback: function() {console.log(*done*)}});CLG_0511476C.bindPopup('&lt;p align=center&gt; &lt;font size=2&gt;&lt;b&gt;&lt;u&gt;CLG VIEUX PORT&lt;/b&gt;&lt;/u&gt;&lt;br&gt;&lt;br&gt;&lt;font size=1&gt;RUE DU VIEUX PORT&lt;br&gt;51308&lt;b&gt;VITRY LE FRANCOIS CEDEX&lt;/b&gt;&lt;br&gt;03.26.41.21.90&lt;br&gt;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&lt;th&gt;Diagnostic sur le cadre de vie de l\'élève&lt;th&gt;Mme GODART&lt;/table&gt;&lt;p align=center&gt;&lt;br&gt;&lt;INPUT TYPE=*button* VALUE=*envoyer un message électronique* *style=width:215px* onClick=*parent.location=\'mailto:ce.0511476C@ac-reims.fr\'*&gt;&lt;br&gt;&lt;br&gt;&lt;a href=www.clg-vieux-port.ac-reims.fr target=_blank &gt;Pour en savoir plus&lt;/a&gt;');</v>
      </c>
      <c r="O50" t="str">
        <f>VLOOKUP(B50,Feuil1!B:K,10,FALSE)</f>
        <v>03.26.41.21.90</v>
      </c>
    </row>
    <row r="51" spans="1:15" x14ac:dyDescent="0.25">
      <c r="A51" t="s">
        <v>586</v>
      </c>
      <c r="B51" t="s">
        <v>291</v>
      </c>
      <c r="C51" t="s">
        <v>1322</v>
      </c>
      <c r="D51" t="s">
        <v>1325</v>
      </c>
      <c r="E51" t="s">
        <v>304</v>
      </c>
      <c r="F51" t="s">
        <v>263</v>
      </c>
      <c r="G51" t="s">
        <v>1324</v>
      </c>
      <c r="H51" t="s">
        <v>1323</v>
      </c>
      <c r="I51" t="s">
        <v>796</v>
      </c>
      <c r="J51" t="s">
        <v>797</v>
      </c>
      <c r="K51" t="s">
        <v>2262</v>
      </c>
      <c r="L51" t="s">
        <v>2366</v>
      </c>
      <c r="M51" s="7" t="s">
        <v>2365</v>
      </c>
      <c r="N51" t="str">
        <f>"var "&amp;A51&amp;"_"&amp;B51&amp;"=L.marker(["&amp;I51&amp;","&amp;J51&amp;"],{icon:icon_"&amp;A51&amp;",bounceOnAdd: true, bounceOnAddOptions: {duration: 500, height: 100},bounceOnAddCallback: function() {console.log(*done*)}});"&amp;A51&amp;"_"&amp;B51&amp;".bindPopup('&lt;p align=center&gt; &lt;font size=2&gt;&lt;b&gt;&lt;u&gt;"&amp;C51&amp;"&lt;/b&gt;&lt;/u&gt;&lt;br&gt;&lt;br&gt;&lt;font size=1&gt;"&amp;D51&amp;"&lt;br&gt;"&amp;E51&amp;"&lt;b&gt;"&amp;F51&amp;"&lt;/b&gt;&lt;br&gt;"&amp;O51&amp;"&lt;br&gt;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bgcolor=grey&gt;&lt;b&gt;Référent(s)&lt;tr&gt;&lt;th&gt;"&amp;K51&amp;"&lt;th&gt;"&amp;L51&amp;"&lt;th&gt;"&amp;M51&amp;"&lt;/table&gt;&lt;p align=center&gt;&lt;br&gt;&lt;INPUT TYPE=*button* VALUE=*envoyer un message électronique* *style=width:215px* onClick=*parent.location=\'mailto:"&amp;G51&amp;"\'*&gt;&lt;br&gt;&lt;br&gt;&lt;a href="&amp;H51&amp;" target=_blank &gt;Pour en savoir plus&lt;/a&gt;');"</f>
        <v>var CLG_0511564Y=L.marker([49.2495702,3.9137579],{icon:icon_CLG,bounceOnAdd: true, bounceOnAddOptions: {duration: 500, height: 100},bounceOnAddCallback: function() {console.log(*done*)}});CLG_0511564Y.bindPopup('&lt;p align=center&gt; &lt;font size=2&gt;&lt;b&gt;&lt;u&gt;CLG RAYMOND SIROT&lt;/b&gt;&lt;/u&gt;&lt;br&gt;&lt;br&gt;&lt;font size=1&gt;9 RUE DU MOUTIER&lt;br&gt;51390&lt;b&gt;GUEUX&lt;/b&gt;&lt;br&gt;03.26.03.61.58&lt;br&gt;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bgcolor=grey&gt;&lt;b&gt;Référent(s)&lt;tr&gt;&lt;th&gt;CITOYEN&lt;th&gt;Embellisement des espaces extérieurs&lt;th&gt;M.LAFFOND&lt;/table&gt;&lt;p align=center&gt;&lt;br&gt;&lt;INPUT TYPE=*button* VALUE=*envoyer un message électronique* *style=width:215px* onClick=*parent.location=\'mailto:ce.0511564Y@ac-reims.fr\'*&gt;&lt;br&gt;&lt;br&gt;&lt;a href=http://sepia.ac-reims.fr/clg-gueux/-spip-/ target=_blank &gt;Pour en savoir plus&lt;/a&gt;');</v>
      </c>
      <c r="O51" t="str">
        <f>VLOOKUP(B51,Feuil1!B:K,10,FALSE)</f>
        <v>03.26.03.61.58</v>
      </c>
    </row>
    <row r="52" spans="1:15" x14ac:dyDescent="0.25">
      <c r="A52" t="s">
        <v>586</v>
      </c>
      <c r="B52" t="s">
        <v>391</v>
      </c>
      <c r="C52" t="s">
        <v>1493</v>
      </c>
      <c r="D52" t="s">
        <v>1496</v>
      </c>
      <c r="E52" t="s">
        <v>417</v>
      </c>
      <c r="F52" t="s">
        <v>2042</v>
      </c>
      <c r="G52" t="s">
        <v>1495</v>
      </c>
      <c r="H52">
        <v>0</v>
      </c>
      <c r="I52" t="s">
        <v>912</v>
      </c>
      <c r="J52" t="s">
        <v>913</v>
      </c>
      <c r="K52" t="s">
        <v>2262</v>
      </c>
      <c r="L52" t="s">
        <v>2376</v>
      </c>
      <c r="M52" s="7" t="s">
        <v>2375</v>
      </c>
      <c r="N52" t="str">
        <f>"var "&amp;A52&amp;"_"&amp;B52&amp;"=L.marker(["&amp;I52&amp;","&amp;J52&amp;"],{icon:icon_"&amp;A52&amp;",bounceOnAdd: true, bounceOnAddOptions: {duration: 500, height: 100},bounceOnAddCallback: function() {console.log(*done*)}});"&amp;A52&amp;"_"&amp;B52&amp;".bindPopup('&lt;p align=center&gt; &lt;font size=2&gt;&lt;b&gt;&lt;u&gt;"&amp;C52&amp;"&lt;/b&gt;&lt;/u&gt;&lt;br&gt;&lt;br&gt;&lt;font size=1&gt;"&amp;D52&amp;"&lt;br&gt;"&amp;E52&amp;"&lt;b&gt;"&amp;F52&amp;"&lt;/b&gt;&lt;br&gt;"&amp;O52&amp;"&lt;br&gt;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52&amp;"&lt;th&gt;"&amp;L52&amp;"&lt;th&gt;"&amp;M52&amp;"&lt;tr&gt;&lt;th&gt;"&amp;K53&amp;"&lt;th&gt;"&amp;L53&amp;"&lt;th&gt;"&amp;M53&amp;"&lt;tr&gt;&lt;th&gt;"&amp;K54&amp;"&lt;th&gt;"&amp;L54&amp;"&lt;th&gt;"&amp;M54&amp;"&lt;tr&gt;&lt;th&gt;"&amp;K55&amp;"&lt;th&gt;"&amp;L55&amp;"&lt;th&gt;"&amp;M55&amp;"&lt;/table&gt;&lt;p align=center&gt;&lt;br&gt;&lt;INPUT TYPE=*button* VALUE=*envoyer un message électronique* *style=width:215px* onClick=*parent.location=\'mailto:"&amp;G52&amp;"\'*&gt;&lt;br&gt;&lt;br&gt;&lt;a href="&amp;H52&amp;" target=_blank &gt;Pour en savoir plus&lt;/a&gt;');"</f>
        <v>var CLG_0520017L=L.marker([47.7809133,5.6067936],{icon:icon_CLG,bounceOnAdd: true, bounceOnAddOptions: {duration: 500, height: 100},bounceOnAddCallback: function() {console.log(*done*)}});CLG_0520017L.bindPopup('&lt;p align=center&gt; &lt;font size=2&gt;&lt;b&gt;&lt;u&gt;CLG DES TROIS PROVINCES&lt;/b&gt;&lt;/u&gt;&lt;br&gt;&lt;br&gt;&lt;font size=1&gt;RUE DES NOUOTTES&lt;br&gt;52500&lt;b&gt;FAYL BILLOT&lt;/b&gt;&lt;br&gt;03.25.88.65.98&lt;br&gt;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bgcolor=grey&gt;&lt;b&gt;Référent(s)&lt;tr&gt;&lt;th&gt;CITOYEN&lt;th&gt;Collecte de matériel&lt;th&gt;Mme MORLET&lt;tr&gt;&lt;th&gt;CITOYEN&lt;th&gt;Commission Courtoisie&lt;th&gt;M. THOMPSON-BARON&lt;tr&gt;&lt;th&gt;CITOYEN&lt;th&gt;Course contre la faim&lt;th&gt;M. BERNIGAUD&lt;tr&gt;&lt;th&gt;EDUCATIF DE SANTE&lt;th&gt;Commission Menu&lt;th&gt;Mme CHANOIS&lt;/table&gt;&lt;p align=center&gt;&lt;br&gt;&lt;INPUT TYPE=*button* VALUE=*envoyer un message électronique* *style=width:215px* onClick=*parent.location=\'mailto:ce.0520017L@ac-reims.fr\'*&gt;&lt;br&gt;&lt;br&gt;&lt;a href=0 target=_blank &gt;Pour en savoir plus&lt;/a&gt;');</v>
      </c>
      <c r="O52" t="str">
        <f>VLOOKUP(B52,Feuil1!B:K,10,FALSE)</f>
        <v>03.25.88.65.98</v>
      </c>
    </row>
    <row r="53" spans="1:15" x14ac:dyDescent="0.25">
      <c r="K53" t="s">
        <v>2262</v>
      </c>
      <c r="L53" t="s">
        <v>2372</v>
      </c>
      <c r="M53" s="7" t="s">
        <v>2371</v>
      </c>
      <c r="N53" s="20"/>
    </row>
    <row r="54" spans="1:15" x14ac:dyDescent="0.25">
      <c r="K54" t="s">
        <v>2262</v>
      </c>
      <c r="L54" t="s">
        <v>2374</v>
      </c>
      <c r="M54" s="7" t="s">
        <v>2373</v>
      </c>
      <c r="N54" s="20"/>
    </row>
    <row r="55" spans="1:15" x14ac:dyDescent="0.25">
      <c r="K55" t="s">
        <v>2289</v>
      </c>
      <c r="L55" t="s">
        <v>2370</v>
      </c>
      <c r="M55" s="7" t="s">
        <v>2369</v>
      </c>
      <c r="N55" s="20"/>
    </row>
    <row r="56" spans="1:15" x14ac:dyDescent="0.25">
      <c r="A56" t="s">
        <v>586</v>
      </c>
      <c r="B56" t="s">
        <v>394</v>
      </c>
      <c r="C56" t="s">
        <v>1497</v>
      </c>
      <c r="D56" t="s">
        <v>1499</v>
      </c>
      <c r="E56" t="s">
        <v>1500</v>
      </c>
      <c r="F56" t="s">
        <v>393</v>
      </c>
      <c r="G56" t="s">
        <v>1498</v>
      </c>
      <c r="H56">
        <v>0</v>
      </c>
      <c r="I56" t="s">
        <v>914</v>
      </c>
      <c r="J56" t="s">
        <v>915</v>
      </c>
      <c r="K56" t="s">
        <v>2271</v>
      </c>
      <c r="L56" t="s">
        <v>2378</v>
      </c>
      <c r="M56" s="7" t="s">
        <v>2377</v>
      </c>
      <c r="N56" t="str">
        <f>"var "&amp;A56&amp;"_"&amp;B56&amp;"=L.marker(["&amp;I56&amp;","&amp;J56&amp;"],{icon:icon_"&amp;A56&amp;",bounceOnAdd: true, bounceOnAddOptions: {duration: 500, height: 100},bounceOnAddCallback: function() {console.log(*done*)}});"&amp;A56&amp;"_"&amp;B56&amp;".bindPopup('&lt;p align=center&gt; &lt;font size=2&gt;&lt;b&gt;&lt;u&gt;"&amp;C56&amp;"&lt;/b&gt;&lt;/u&gt;&lt;br&gt;&lt;br&gt;&lt;font size=1&gt;"&amp;D56&amp;"&lt;br&gt;"&amp;E56&amp;"&lt;b&gt;"&amp;F56&amp;"&lt;/b&gt;&lt;br&gt;"&amp;O56&amp;"&lt;br&gt;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bgcolor=grey&gt;&lt;b&gt;Référent(s)&lt;tr&gt;&lt;th&gt;"&amp;K56&amp;"&lt;th&gt;"&amp;L56&amp;"&lt;th&gt;"&amp;M56&amp;"&lt;/table&gt;&lt;p align=center&gt;&lt;br&gt;&lt;INPUT TYPE=*button* VALUE=*envoyer un message électronique* *style=width:215px* onClick=*parent.location=\'mailto:"&amp;G56&amp;"\'*&gt;&lt;br&gt;&lt;br&gt;&lt;a href="&amp;H56&amp;" target=_blank &gt;Pour en savoir plus&lt;/a&gt;');"</f>
        <v>var CLG_0520018M=L.marker([48.2972024,5.1447986],{icon:icon_CLG,bounceOnAdd: true, bounceOnAddOptions: {duration: 500, height: 100},bounceOnAddCallback: function() {console.log(*done*)}});CLG_0520018M.bindPopup('&lt;p align=center&gt; &lt;font size=2&gt;&lt;b&gt;&lt;u&gt;CLG MARIE CALVES&lt;/b&gt;&lt;/u&gt;&lt;br&gt;&lt;br&gt;&lt;font size=1&gt;43 RUE MAURICE PAILLOT&lt;br&gt;52320&lt;b&gt;FRONCLES&lt;/b&gt;&lt;br&gt;03.25.02.32.83&lt;br&gt;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bgcolor=grey&gt;&lt;b&gt;Référent(s)&lt;tr&gt;&lt;th&gt;EDUCATION ARTISTIQUE ET CULTURELLE&lt;th&gt;Bouge ton collège&lt;th&gt;Mme HEURTEFEU&lt;/table&gt;&lt;p align=center&gt;&lt;br&gt;&lt;INPUT TYPE=*button* VALUE=*envoyer un message électronique* *style=width:215px* onClick=*parent.location=\'mailto:ce.0520018M@ac-reims.fr\'*&gt;&lt;br&gt;&lt;br&gt;&lt;a href=0 target=_blank &gt;Pour en savoir plus&lt;/a&gt;');</v>
      </c>
      <c r="O56" t="str">
        <f>VLOOKUP(B56,Feuil1!B:K,10,FALSE)</f>
        <v>03.25.02.32.83</v>
      </c>
    </row>
    <row r="57" spans="1:15" x14ac:dyDescent="0.25">
      <c r="A57" t="s">
        <v>586</v>
      </c>
      <c r="B57" t="s">
        <v>402</v>
      </c>
      <c r="C57" t="s">
        <v>1510</v>
      </c>
      <c r="D57" t="s">
        <v>1513</v>
      </c>
      <c r="E57" t="s">
        <v>1514</v>
      </c>
      <c r="F57" t="s">
        <v>401</v>
      </c>
      <c r="G57" t="s">
        <v>1512</v>
      </c>
      <c r="H57">
        <v>0</v>
      </c>
      <c r="I57" t="s">
        <v>926</v>
      </c>
      <c r="J57" t="s">
        <v>927</v>
      </c>
      <c r="K57" t="s">
        <v>2262</v>
      </c>
      <c r="L57" t="s">
        <v>2380</v>
      </c>
      <c r="M57" s="7" t="s">
        <v>2379</v>
      </c>
      <c r="N57" t="str">
        <f>"var "&amp;A57&amp;"_"&amp;B57&amp;"=L.marker(["&amp;I57&amp;","&amp;J57&amp;"],{icon:icon_"&amp;A57&amp;",bounceOnAdd: true, bounceOnAddOptions: {duration: 500, height: 100},bounceOnAddCallback: function() {console.log(*done*)}});"&amp;A57&amp;"_"&amp;B57&amp;".bindPopup('&lt;p align=center&gt; &lt;font size=2&gt;&lt;b&gt;&lt;u&gt;"&amp;C57&amp;"&lt;/b&gt;&lt;/u&gt;&lt;br&gt;&lt;br&gt;&lt;font size=1&gt;"&amp;D57&amp;"&lt;br&gt;"&amp;E57&amp;"&lt;b&gt;"&amp;F57&amp;"&lt;/b&gt;&lt;br&gt;"&amp;O57&amp;"&lt;br&gt;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bgcolor=grey&gt;&lt;b&gt;Référent(s)&lt;tr&gt;&lt;th&gt;"&amp;K57&amp;"&lt;th&gt;"&amp;L57&amp;"&lt;th&gt;"&amp;M57&amp;"&lt;tr&gt;&lt;th&gt;"&amp;K58&amp;"&lt;th&gt;"&amp;L58&amp;"&lt;th&gt;"&amp;M58&amp;"&lt;/table&gt;&lt;p align=center&gt;&lt;br&gt;&lt;INPUT TYPE=*button* VALUE=*envoyer un message électronique* *style=width:215px* onClick=*parent.location=\'mailto:"&amp;G57&amp;"\'*&gt;&lt;br&gt;&lt;br&gt;&lt;a href="&amp;H57&amp;" target=_blank &gt;Pour en savoir plus&lt;/a&gt;');"</f>
        <v>var CLG_0520022S=L.marker([48.4805658,4.7677317],{icon:icon_CLG,bounceOnAdd: true, bounceOnAddOptions: {duration: 500, height: 100},bounceOnAddCallback: function() {console.log(*done*)}});CLG_0520022S.bindPopup('&lt;p align=center&gt; &lt;font size=2&gt;&lt;b&gt;&lt;u&gt;CLG JEAN RENOIR&lt;/b&gt;&lt;/u&gt;&lt;br&gt;&lt;br&gt;&lt;font size=1&gt;1 AVENUE DE CHAMPAGNE&lt;br&gt;52220&lt;b&gt;LA PORTE DU DER&lt;/b&gt;&lt;br&gt;03.25.04.21.24&lt;br&gt;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bgcolor=grey&gt;&lt;b&gt;Référent(s)&lt;tr&gt;&lt;th&gt;CITOYEN&lt;th&gt;Etre solidaire&lt;th&gt;Mme VINCENT&lt;tr&gt;&lt;th&gt;CITOYEN&lt;th&gt;Formation des délégués&lt;th&gt;Mme VINCENT&lt;/table&gt;&lt;p align=center&gt;&lt;br&gt;&lt;INPUT TYPE=*button* VALUE=*envoyer un message électronique* *style=width:215px* onClick=*parent.location=\'mailto:ce.0520022S@ac-reims.fr\'*&gt;&lt;br&gt;&lt;br&gt;&lt;a href=0 target=_blank &gt;Pour en savoir plus&lt;/a&gt;');</v>
      </c>
      <c r="O57" t="str">
        <f>VLOOKUP(B57,Feuil1!B:K,10,FALSE)</f>
        <v>03.25.04.21.24</v>
      </c>
    </row>
    <row r="58" spans="1:15" x14ac:dyDescent="0.25">
      <c r="K58" t="s">
        <v>2262</v>
      </c>
      <c r="L58" t="s">
        <v>2381</v>
      </c>
      <c r="M58" s="7" t="s">
        <v>2379</v>
      </c>
      <c r="N58" s="20"/>
    </row>
    <row r="59" spans="1:15" x14ac:dyDescent="0.25">
      <c r="A59" t="s">
        <v>586</v>
      </c>
      <c r="B59" t="s">
        <v>378</v>
      </c>
      <c r="C59" t="s">
        <v>1464</v>
      </c>
      <c r="D59" t="s">
        <v>1466</v>
      </c>
      <c r="E59" t="s">
        <v>1467</v>
      </c>
      <c r="F59" t="s">
        <v>2039</v>
      </c>
      <c r="G59" t="s">
        <v>1465</v>
      </c>
      <c r="H59">
        <v>0</v>
      </c>
      <c r="I59" t="s">
        <v>894</v>
      </c>
      <c r="J59" t="s">
        <v>895</v>
      </c>
      <c r="K59" t="s">
        <v>2262</v>
      </c>
      <c r="L59" t="s">
        <v>2422</v>
      </c>
      <c r="M59" s="7" t="s">
        <v>2385</v>
      </c>
      <c r="N59" t="str">
        <f>"var "&amp;A59&amp;"_"&amp;B59&amp;"=L.marker(["&amp;I59&amp;","&amp;J59&amp;"],{icon:icon_"&amp;A59&amp;",bounceOnAdd: true, bounceOnAddOptions: {duration: 500, height: 100},bounceOnAddCallback: function() {console.log(*done*)}});"&amp;A59&amp;"_"&amp;B59&amp;".bindPopup('&lt;p align=center&gt; &lt;font size=2&gt;&lt;b&gt;&lt;u&gt;"&amp;C59&amp;"&lt;/b&gt;&lt;/u&gt;&lt;br&gt;&lt;br&gt;&lt;font size=1&gt;"&amp;D59&amp;"&lt;br&gt;"&amp;E59&amp;"&lt;b&gt;"&amp;F59&amp;"&lt;/b&gt;&lt;br&gt;"&amp;O59&amp;"&lt;br&gt;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bgcolor=grey&gt;&lt;b&gt;Référent(s)&lt;tr&gt;&lt;th&gt;"&amp;K59&amp;"&lt;th&gt;"&amp;L59&amp;"&lt;th&gt;"&amp;M59&amp;"&lt;/table&gt;&lt;p align=center&gt;&lt;br&gt;&lt;INPUT TYPE=*button* VALUE=*envoyer un message électronique* *style=width:215px* onClick=*parent.location=\'mailto:"&amp;G59&amp;"\'*&gt;&lt;br&gt;&lt;br&gt;&lt;a href="&amp;H59&amp;" target=_blank &gt;Pour en savoir plus&lt;/a&gt;');"</f>
        <v>var CLG_0520039K=L.marker([48.1042562,5.1481333],{icon:icon_CLG,bounceOnAdd: true, bounceOnAddOptions: {duration: 500, height: 100},bounceOnAddCallback: function() {console.log(*done*)}});CLG_0520039K.bindPopup('&lt;p align=center&gt; &lt;font size=2&gt;&lt;b&gt;&lt;u&gt;CLG LOUISE MICHEL&lt;/b&gt;&lt;/u&gt;&lt;br&gt;&lt;br&gt;&lt;font size=1&gt;12 RUE YOURI GAGARINE&lt;br&gt;52011&lt;b&gt;CHAUMONT CEDEX&lt;/b&gt;&lt;br&gt;03.25.35.04.05&lt;br&gt;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bgcolor=grey&gt;&lt;b&gt;Référent(s)&lt;tr&gt;&lt;th&gt;CITOYEN&lt;th&gt;Opération\'mets tes baskets et bats la maladie\'&lt;th&gt;Mme BRECK&lt;/table&gt;&lt;p align=center&gt;&lt;br&gt;&lt;INPUT TYPE=*button* VALUE=*envoyer un message électronique* *style=width:215px* onClick=*parent.location=\'mailto:ce.0520039K@ac-reims.fr\'*&gt;&lt;br&gt;&lt;br&gt;&lt;a href=0 target=_blank &gt;Pour en savoir plus&lt;/a&gt;');</v>
      </c>
      <c r="O59" t="str">
        <f>VLOOKUP(B59,Feuil1!B:K,10,FALSE)</f>
        <v>03.25.35.04.05</v>
      </c>
    </row>
    <row r="60" spans="1:15" x14ac:dyDescent="0.25">
      <c r="A60" t="s">
        <v>586</v>
      </c>
      <c r="B60" t="s">
        <v>367</v>
      </c>
      <c r="C60" t="s">
        <v>1444</v>
      </c>
      <c r="D60" t="s">
        <v>1448</v>
      </c>
      <c r="E60" t="s">
        <v>1449</v>
      </c>
      <c r="F60" t="s">
        <v>2038</v>
      </c>
      <c r="G60" t="s">
        <v>1447</v>
      </c>
      <c r="H60" t="s">
        <v>1446</v>
      </c>
      <c r="I60" t="s">
        <v>884</v>
      </c>
      <c r="J60" t="s">
        <v>885</v>
      </c>
      <c r="K60" t="s">
        <v>2274</v>
      </c>
      <c r="L60" t="s">
        <v>2388</v>
      </c>
      <c r="M60" s="7" t="s">
        <v>2387</v>
      </c>
      <c r="N60" t="str">
        <f>"var "&amp;A60&amp;"_"&amp;B60&amp;"=L.marker(["&amp;I60&amp;","&amp;J60&amp;"],{icon:icon_"&amp;A60&amp;",bounceOnAdd: true, bounceOnAddOptions: {duration: 500, height: 100},bounceOnAddCallback: function() {console.log(*done*)}});"&amp;A60&amp;"_"&amp;B60&amp;".bindPopup('&lt;p align=center&gt; &lt;font size=2&gt;&lt;b&gt;&lt;u&gt;"&amp;C60&amp;"&lt;/b&gt;&lt;/u&gt;&lt;br&gt;&lt;br&gt;&lt;font size=1&gt;"&amp;D60&amp;"&lt;br&gt;"&amp;E60&amp;"&lt;b&gt;"&amp;F60&amp;"&lt;/b&gt;&lt;br&gt;"&amp;O60&amp;"&lt;br&gt;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bgcolor=grey&gt;&lt;b&gt;Référent(s)&lt;tr&gt;&lt;th&gt;"&amp;K60&amp;"&lt;th&gt;"&amp;L60&amp;"&lt;th&gt;"&amp;M60&amp;"&lt;/table&gt;&lt;p align=center&gt;&lt;br&gt;&lt;INPUT TYPE=*button* VALUE=*envoyer un message électronique* *style=width:215px* onClick=*parent.location=\'mailto:"&amp;G60&amp;"\'*&gt;&lt;br&gt;&lt;br&gt;&lt;a href="&amp;H60&amp;" target=_blank &gt;Pour en savoir plus&lt;/a&gt;');"</f>
        <v>var CLG_0520706K=L.marker([47.959704,5.7453838],{icon:icon_CLG,bounceOnAdd: true, bounceOnAddOptions: {duration: 500, height: 100},bounceOnAddCallback: function() {console.log(*done*)}});CLG_0520706K.bindPopup('&lt;p align=center&gt; &lt;font size=2&gt;&lt;b&gt;&lt;u&gt;CLG MONTMORENCY&lt;/b&gt;&lt;/u&gt;&lt;br&gt;&lt;br&gt;&lt;font size=1&gt;RUE CONSTANTIN WEYER&lt;br&gt;52400&lt;b&gt;BOURBONNE LES BAINS&lt;/b&gt;&lt;br&gt;03.25.90.01.83&lt;br&gt;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&lt;th&gt;Améliorer la vie des élèves au collège &lt;th&gt;Mme PRETOT&lt;/table&gt;&lt;p align=center&gt;&lt;br&gt;&lt;INPUT TYPE=*button* VALUE=*envoyer un message électronique* *style=width:215px* onClick=*parent.location=\'mailto:ce.0520706K@ac-reims.fr\'*&gt;&lt;br&gt;&lt;br&gt;&lt;a href=http://www.college-montmorency.fr target=_blank &gt;Pour en savoir plus&lt;/a&gt;');</v>
      </c>
      <c r="O60" t="str">
        <f>VLOOKUP(B60,Feuil1!B:K,10,FALSE)</f>
        <v>03.25.90.01.83</v>
      </c>
    </row>
    <row r="61" spans="1:15" x14ac:dyDescent="0.25">
      <c r="A61" t="s">
        <v>586</v>
      </c>
      <c r="B61" t="s">
        <v>380</v>
      </c>
      <c r="C61" t="s">
        <v>1472</v>
      </c>
      <c r="D61" t="s">
        <v>1475</v>
      </c>
      <c r="E61" t="s">
        <v>1476</v>
      </c>
      <c r="F61" t="s">
        <v>2040</v>
      </c>
      <c r="G61" t="s">
        <v>1474</v>
      </c>
      <c r="H61" t="s">
        <v>1473</v>
      </c>
      <c r="I61" t="s">
        <v>898</v>
      </c>
      <c r="J61" t="s">
        <v>899</v>
      </c>
      <c r="K61" t="s">
        <v>2262</v>
      </c>
      <c r="L61" t="s">
        <v>2393</v>
      </c>
      <c r="M61" s="7" t="s">
        <v>2391</v>
      </c>
      <c r="N61" t="str">
        <f>"var "&amp;A61&amp;"_"&amp;B61&amp;"=L.marker(["&amp;I61&amp;","&amp;J61&amp;"],{icon:icon_"&amp;A61&amp;",bounceOnAdd: true, bounceOnAddOptions: {duration: 500, height: 100},bounceOnAddCallback: function() {console.log(*done*)}});"&amp;A61&amp;"_"&amp;B61&amp;".bindPopup('&lt;p align=center&gt; &lt;font size=2&gt;&lt;b&gt;&lt;u&gt;"&amp;C61&amp;"&lt;/b&gt;&lt;/u&gt;&lt;br&gt;&lt;br&gt;&lt;font size=1&gt;"&amp;D61&amp;"&lt;br&gt;"&amp;E61&amp;"&lt;b&gt;"&amp;F61&amp;"&lt;/b&gt;&lt;br&gt;"&amp;O61&amp;"&lt;br&gt;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61&amp;"&lt;th&gt;"&amp;L61&amp;"&lt;th&gt;"&amp;M61&amp;"&lt;tr&gt;&lt;th&gt;"&amp;K62&amp;"&lt;th&gt;"&amp;L62&amp;"&lt;th&gt;"&amp;M62&amp;"&lt;tr&gt;&lt;th&gt;"&amp;K63&amp;"&lt;th&gt;"&amp;L63&amp;"&lt;th&gt;"&amp;M63&amp;"&lt;tr&gt;&lt;th&gt;"&amp;K64&amp;"&lt;th&gt;"&amp;L64&amp;"&lt;th&gt;"&amp;M64&amp;"&lt;tr&gt;&lt;th&gt;"&amp;K65&amp;"&lt;th&gt;"&amp;L65&amp;"&lt;th&gt;"&amp;M65&amp;"&lt;/table&gt;&lt;p align=center&gt;&lt;br&gt;&lt;INPUT TYPE=*button* VALUE=*envoyer un message électronique* *style=width:215px* onClick=*parent.location=\'mailto:"&amp;G61&amp;"\'*&gt;&lt;br&gt;&lt;br&gt;&lt;a href="&amp;H61&amp;" target=_blank &gt;Pour en savoir plus&lt;/a&gt;');"</f>
        <v>var CLG_0520737U=L.marker([48.0904096,5.1349555],{icon:icon_CLG,bounceOnAdd: true, bounceOnAddOptions: {duration: 500, height: 100},bounceOnAddCallback: function() {console.log(*done*)}});CLG_0520737U.bindPopup('&lt;p align=center&gt; &lt;font size=2&gt;&lt;b&gt;&lt;u&gt;CLG LA ROCHOTTE&lt;/b&gt;&lt;/u&gt;&lt;br&gt;&lt;br&gt;&lt;font size=1&gt;5 RUE BLAISE PASCAL&lt;br&gt;52904&lt;b&gt;CHAUMONT CEDEX 9&lt;/b&gt;&lt;br&gt;03.25.03.28.62&lt;br&gt;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bgcolor=grey&gt;&lt;b&gt;Référent(s)&lt;tr&gt;&lt;th&gt;CITOYEN&lt;th&gt;Aide en cuisine&lt;th&gt;Mme HOUDION&lt;tr&gt;&lt;th&gt;CITOYEN&lt;th&gt;Aménagement  du foyer des lycéens&lt;th&gt;Mme HOUDION&lt;tr&gt;&lt;th&gt;CITOYEN&lt;th&gt;Aménagement de la salle d\'étude&lt;th&gt;Mme HOUDION&lt;tr&gt;&lt;th&gt;CITOYEN&lt;th&gt;Création d\'un espace de foot&lt;th&gt;Mme HOUDION&lt;tr&gt;&lt;th&gt;CITOYEN&lt;th&gt;Organisation d\'un bal de fin d\'année&lt;th&gt;Mme HOUDION&lt;/table&gt;&lt;p align=center&gt;&lt;br&gt;&lt;INPUT TYPE=*button* VALUE=*envoyer un message électronique* *style=width:215px* onClick=*parent.location=\'mailto:ce.0520737U@ac-reims.fr\'*&gt;&lt;br&gt;&lt;br&gt;&lt;a href=www.clg-rochotte.ac-reims.fr target=_blank &gt;Pour en savoir plus&lt;/a&gt;');</v>
      </c>
      <c r="O61" t="str">
        <f>VLOOKUP(B61,Feuil1!B:K,10,FALSE)</f>
        <v>03.25.03.28.62</v>
      </c>
    </row>
    <row r="62" spans="1:15" x14ac:dyDescent="0.25">
      <c r="K62" t="s">
        <v>2262</v>
      </c>
      <c r="L62" t="s">
        <v>2392</v>
      </c>
      <c r="M62" s="7" t="s">
        <v>2391</v>
      </c>
      <c r="N62" s="20"/>
    </row>
    <row r="63" spans="1:15" x14ac:dyDescent="0.25">
      <c r="K63" t="s">
        <v>2262</v>
      </c>
      <c r="L63" t="s">
        <v>2404</v>
      </c>
      <c r="M63" s="7" t="s">
        <v>2391</v>
      </c>
      <c r="N63" s="20"/>
    </row>
    <row r="64" spans="1:15" x14ac:dyDescent="0.25">
      <c r="K64" t="s">
        <v>2262</v>
      </c>
      <c r="L64" t="s">
        <v>2406</v>
      </c>
      <c r="M64" s="7" t="s">
        <v>2391</v>
      </c>
      <c r="N64" s="20"/>
    </row>
    <row r="65" spans="1:15" x14ac:dyDescent="0.25">
      <c r="K65" t="s">
        <v>2262</v>
      </c>
      <c r="L65" t="s">
        <v>2405</v>
      </c>
      <c r="M65" s="7" t="s">
        <v>2391</v>
      </c>
      <c r="N65" s="20"/>
    </row>
    <row r="66" spans="1:15" x14ac:dyDescent="0.25">
      <c r="A66" t="s">
        <v>586</v>
      </c>
      <c r="B66" t="s">
        <v>397</v>
      </c>
      <c r="C66" t="s">
        <v>1501</v>
      </c>
      <c r="D66" t="s">
        <v>1503</v>
      </c>
      <c r="E66" t="s">
        <v>407</v>
      </c>
      <c r="F66" t="s">
        <v>69</v>
      </c>
      <c r="G66" t="s">
        <v>1502</v>
      </c>
      <c r="H66">
        <v>0</v>
      </c>
      <c r="I66" t="s">
        <v>918</v>
      </c>
      <c r="J66" t="s">
        <v>919</v>
      </c>
      <c r="K66" t="s">
        <v>2262</v>
      </c>
      <c r="L66" t="s">
        <v>2407</v>
      </c>
      <c r="M66" s="7" t="s">
        <v>2394</v>
      </c>
      <c r="N66" t="str">
        <f>"var "&amp;A66&amp;"_"&amp;B66&amp;"=L.marker(["&amp;I66&amp;","&amp;J66&amp;"],{icon:icon_"&amp;A66&amp;",bounceOnAdd: true, bounceOnAddOptions: {duration: 500, height: 100},bounceOnAddCallback: function() {console.log(*done*)}});"&amp;A66&amp;"_"&amp;B66&amp;".bindPopup('&lt;p align=center&gt; &lt;font size=2&gt;&lt;b&gt;&lt;u&gt;"&amp;C66&amp;"&lt;/b&gt;&lt;/u&gt;&lt;br&gt;&lt;br&gt;&lt;font size=1&gt;"&amp;D66&amp;"&lt;br&gt;"&amp;E66&amp;"&lt;b&gt;"&amp;F66&amp;"&lt;/b&gt;&lt;br&gt;"&amp;O66&amp;"&lt;br&gt;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bgcolor=grey&gt;&lt;b&gt;Référent(s)&lt;tr&gt;&lt;th&gt;"&amp;K66&amp;"&lt;th&gt;"&amp;L66&amp;"&lt;th&gt;"&amp;M66&amp;"&lt;/table&gt;&lt;p align=center&gt;&lt;br&gt;&lt;INPUT TYPE=*button* VALUE=*envoyer un message électronique* *style=width:215px* onClick=*parent.location=\'mailto:"&amp;G66&amp;"\'*&gt;&lt;br&gt;&lt;br&gt;&lt;a href="&amp;H66&amp;" target=_blank &gt;Pour en savoir plus&lt;/a&gt;');"</f>
        <v>var CLG_0520822L=L.marker([48.4417158,5.1530976],{icon:icon_CLG,bounceOnAdd: true, bounceOnAddOptions: {duration: 500, height: 100},bounceOnAddCallback: function() {console.log(*done*)}});CLG_0520822L.bindPopup('&lt;p align=center&gt; &lt;font size=2&gt;&lt;b&gt;&lt;u&gt;CLG CRESSOT&lt;/b&gt;&lt;/u&gt;&lt;br&gt;&lt;br&gt;&lt;font size=1&gt;RUE DE LA GENEVROYE&lt;br&gt;52300&lt;b&gt;JOINVILLE&lt;/b&gt;&lt;br&gt;0....&lt;br&gt;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bgcolor=grey&gt;&lt;b&gt;Référent(s)&lt;tr&gt;&lt;th&gt;CITOYEN&lt;th&gt;Connaître l\'avis des autres collègiens afin de les représenter au mieux.&lt;th&gt;Mme PLANTEGENET-SCHMIT&lt;/table&gt;&lt;p align=center&gt;&lt;br&gt;&lt;INPUT TYPE=*button* VALUE=*envoyer un message électronique* *style=width:215px* onClick=*parent.location=\'mailto:ce.0520822L@ac-reims.fr\'*&gt;&lt;br&gt;&lt;br&gt;&lt;a href=0 target=_blank &gt;Pour en savoir plus&lt;/a&gt;');</v>
      </c>
      <c r="O66" t="str">
        <f>VLOOKUP(B66,Feuil1!B:K,10,FALSE)</f>
        <v>0....</v>
      </c>
    </row>
    <row r="67" spans="1:15" x14ac:dyDescent="0.25">
      <c r="A67" t="s">
        <v>2428</v>
      </c>
      <c r="B67" t="s">
        <v>93</v>
      </c>
      <c r="C67" t="s">
        <v>1544</v>
      </c>
      <c r="D67" t="s">
        <v>1547</v>
      </c>
      <c r="E67" t="s">
        <v>993</v>
      </c>
      <c r="F67" t="s">
        <v>1994</v>
      </c>
      <c r="G67" t="s">
        <v>1546</v>
      </c>
      <c r="H67" t="s">
        <v>1545</v>
      </c>
      <c r="I67" t="s">
        <v>600</v>
      </c>
      <c r="J67" t="s">
        <v>601</v>
      </c>
      <c r="K67" t="s">
        <v>2262</v>
      </c>
      <c r="L67" t="s">
        <v>2261</v>
      </c>
      <c r="M67" s="7" t="s">
        <v>2260</v>
      </c>
      <c r="N67" t="str">
        <f>"var "&amp;A67&amp;"_"&amp;B67&amp;"=L.marker(["&amp;I67&amp;","&amp;J67&amp;"],{icon:icon_"&amp;A67&amp;",bounceOnAdd: true, bounceOnAddOptions: {duration: 500, height: 100},bounceOnAddCallback: function() {console.log(*done*)}});"&amp;A67&amp;"_"&amp;B67&amp;".bindPopup('&lt;p align=center&gt; &lt;font size=2&gt;&lt;b&gt;&lt;u&gt;"&amp;C67&amp;"&lt;/b&gt;&lt;/u&gt;&lt;br&gt;&lt;br&gt;&lt;font size=1&gt;"&amp;D67&amp;"&lt;br&gt;"&amp;E67&amp;"&lt;b&gt;"&amp;F67&amp;"&lt;/b&gt;&lt;br&gt;"&amp;O67&amp;"&lt;br&gt;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67&amp;"&lt;th&gt;"&amp;L67&amp;"&lt;th&gt;"&amp;M67&amp;"&lt;tr&gt;&lt;th&gt;"&amp;K68&amp;"&lt;th&gt;"&amp;L68&amp;"&lt;th&gt;"&amp;M68&amp;"&lt;tr&gt;&lt;th&gt;"&amp;K69&amp;"&lt;th&gt;"&amp;L69&amp;"&lt;th&gt;"&amp;M69&amp;"&lt;tr&gt;&lt;th&gt;"&amp;K70&amp;"&lt;th&gt;"&amp;L70&amp;"&lt;th&gt;"&amp;M70&amp;"&lt;/table&gt;&lt;p align=center&gt;&lt;br&gt;&lt;INPUT TYPE=*button* VALUE=*envoyer un message électronique* *style=width:215px* onClick=*parent.location=\'mailto:"&amp;G67&amp;"\'*&gt;&lt;br&gt;&lt;br&gt;&lt;a href="&amp;H67&amp;" target=_blank &gt;Pour en savoir plus&lt;/a&gt;');"</f>
        <v>var LYC_0080006N=L.marker([49.7729701,4.7296236],{icon:icon_LYC,bounceOnAdd: true, bounceOnAddOptions: {duration: 500, height: 100},bounceOnAddCallback: function() {console.log(*done*)}});LYC_0080006N.bindPopup('&lt;p align=center&gt; &lt;font size=2&gt;&lt;b&gt;&lt;u&gt;LG CHANZY&lt;/b&gt;&lt;/u&gt;&lt;br&gt;&lt;br&gt;&lt;font size=1&gt;13 RUE DELVINCOURT&lt;br&gt;08000&lt;b&gt;CHARLEVILLE MEZIERES&lt;/b&gt;&lt;br&gt;03.24.33.21.65&lt;br&gt;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bgcolor=grey&gt;&lt;b&gt;Référent(s)&lt;tr&gt;&lt;th&gt;CITOYEN&lt;th&gt;Communication représentation lycéenne&lt;th&gt;Mme ZAWADA&lt;tr&gt;&lt;th&gt;CITOYEN&lt;th&gt;Coopérationet mise en synergie CVL CVC &lt;th&gt;Mme ZAWADA et M. PRUNIER&lt;tr&gt;&lt;th&gt;CITOYEN&lt;th&gt;Lutte contre le gaspillage alimentaire et tri sélectif&lt;th&gt;M. PRUNIER&lt;tr&gt;&lt;th&gt;CITOYEN&lt;th&gt;Promotion du climat scolaire&lt;th&gt;Mme ZAWADA et M. PRUNIER&lt;/table&gt;&lt;p align=center&gt;&lt;br&gt;&lt;INPUT TYPE=*button* VALUE=*envoyer un message électronique* *style=width:215px* onClick=*parent.location=\'mailto:ce.0080006N@ac-reims.fr\'*&gt;&lt;br&gt;&lt;br&gt;&lt;a href=www.chanzy.net target=_blank &gt;Pour en savoir plus&lt;/a&gt;');</v>
      </c>
      <c r="O67" t="str">
        <f>VLOOKUP(B67,Feuil1!B:K,10,FALSE)</f>
        <v>03.24.33.21.65</v>
      </c>
    </row>
    <row r="68" spans="1:15" x14ac:dyDescent="0.25">
      <c r="K68" t="s">
        <v>2262</v>
      </c>
      <c r="L68" t="s">
        <v>2267</v>
      </c>
      <c r="M68" s="7" t="s">
        <v>2265</v>
      </c>
      <c r="N68" s="20"/>
    </row>
    <row r="69" spans="1:15" x14ac:dyDescent="0.25">
      <c r="K69" t="s">
        <v>2262</v>
      </c>
      <c r="L69" t="s">
        <v>2264</v>
      </c>
      <c r="M69" s="7" t="s">
        <v>2263</v>
      </c>
      <c r="N69" s="20"/>
    </row>
    <row r="70" spans="1:15" x14ac:dyDescent="0.25">
      <c r="K70" t="s">
        <v>2262</v>
      </c>
      <c r="L70" t="s">
        <v>2266</v>
      </c>
      <c r="M70" s="7" t="s">
        <v>2265</v>
      </c>
      <c r="N70" s="20"/>
    </row>
    <row r="71" spans="1:15" x14ac:dyDescent="0.25">
      <c r="A71" t="s">
        <v>2428</v>
      </c>
      <c r="B71" t="s">
        <v>309</v>
      </c>
      <c r="C71" t="s">
        <v>1564</v>
      </c>
      <c r="D71" t="s">
        <v>1567</v>
      </c>
      <c r="E71" t="s">
        <v>1568</v>
      </c>
      <c r="F71" t="s">
        <v>2020</v>
      </c>
      <c r="G71" t="s">
        <v>1566</v>
      </c>
      <c r="H71" t="s">
        <v>1565</v>
      </c>
      <c r="I71" t="s">
        <v>808</v>
      </c>
      <c r="J71" t="s">
        <v>809</v>
      </c>
      <c r="K71" t="s">
        <v>2262</v>
      </c>
      <c r="L71" t="s">
        <v>2346</v>
      </c>
      <c r="M71" s="7" t="s">
        <v>2343</v>
      </c>
      <c r="N71" t="str">
        <f>"var "&amp;A71&amp;"_"&amp;B71&amp;"=L.marker(["&amp;I71&amp;","&amp;J71&amp;"],{icon:icon_"&amp;A71&amp;",bounceOnAdd: true, bounceOnAddOptions: {duration: 500, height: 100},bounceOnAddCallback: function() {console.log(*done*)}});"&amp;A71&amp;"_"&amp;B71&amp;".bindPopup('&lt;p align=center&gt; &lt;font size=2&gt;&lt;b&gt;&lt;u&gt;"&amp;C71&amp;"&lt;/b&gt;&lt;/u&gt;&lt;br&gt;&lt;br&gt;&lt;font size=1&gt;"&amp;D71&amp;"&lt;br&gt;"&amp;E71&amp;"&lt;b&gt;"&amp;F71&amp;"&lt;/b&gt;&lt;br&gt;"&amp;O71&amp;"&lt;br&gt;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71&amp;"&lt;th&gt;"&amp;L71&amp;"&lt;th&gt;"&amp;M71&amp;"&lt;tr&gt;&lt;th&gt;"&amp;K72&amp;"&lt;th&gt;"&amp;L72&amp;"&lt;th&gt;"&amp;M72&amp;"&lt;tr&gt;&lt;th&gt;"&amp;K73&amp;"&lt;th&gt;"&amp;L73&amp;"&lt;th&gt;"&amp;M73&amp;"&lt;tr&gt;&lt;th&gt;"&amp;K74&amp;"&lt;th&gt;"&amp;L74&amp;"&lt;th&gt;"&amp;M74&amp;"&lt;/table&gt;&lt;p align=center&gt;&lt;br&gt;&lt;INPUT TYPE=*button* VALUE=*envoyer un message électronique* *style=width:215px* onClick=*parent.location=\'mailto:"&amp;G71&amp;"\'*&gt;&lt;br&gt;&lt;br&gt;&lt;a href="&amp;H71&amp;" target=_blank &gt;Pour en savoir plus&lt;/a&gt;');"</f>
        <v>var LYC_0510031G=L.marker([49.2507343,4.046329],{icon:icon_LYC,bounceOnAdd: true, bounceOnAddOptions: {duration: 500, height: 100},bounceOnAddCallback: function() {console.log(*done*)}});LYC_0510031G.bindPopup('&lt;p align=center&gt; &lt;font size=2&gt;&lt;b&gt;&lt;u&gt;LG GEORGES CLEMENCEAU&lt;/b&gt;&lt;/u&gt;&lt;br&gt;&lt;br&gt;&lt;font size=1&gt;46 AVENUE GEORGES CLEMENCEAU&lt;br&gt;51682&lt;b&gt;REIMS CEDEX 2&lt;/b&gt;&lt;br&gt;03.26.85.00.64&lt;br&gt;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bgcolor=grey&gt;&lt;b&gt;Référent(s)&lt;tr&gt;&lt;th&gt;CITOYEN&lt;th&gt;Journée citoyenne&lt;th&gt;Mme FINANCE&lt;tr&gt;&lt;th&gt;CITOYEN&lt;th&gt;Prévention sécurité routière &lt;th&gt;Mme FINANCE&lt;tr&gt;&lt;th&gt;CITOYEN&lt;th&gt;Semaine de l\'égalité homme-femme&lt;th&gt;Mme FINANCE&lt;tr&gt;&lt;th&gt;CITOYEN&lt;th&gt;Semaine de solidarité&lt;th&gt;Mme FINANCE&lt;/table&gt;&lt;p align=center&gt;&lt;br&gt;&lt;INPUT TYPE=*button* VALUE=*envoyer un message électronique* *style=width:215px* onClick=*parent.location=\'mailto:ce.0510031G@ac-reims.fr\'*&gt;&lt;br&gt;&lt;br&gt;&lt;a href=www.lycee-clemenceau-reims.fr target=_blank &gt;Pour en savoir plus&lt;/a&gt;');</v>
      </c>
      <c r="O71" t="str">
        <f>VLOOKUP(B71,Feuil1!B:K,10,FALSE)</f>
        <v>03.26.85.00.64</v>
      </c>
    </row>
    <row r="72" spans="1:15" x14ac:dyDescent="0.25">
      <c r="K72" t="s">
        <v>2262</v>
      </c>
      <c r="L72" t="s">
        <v>2345</v>
      </c>
      <c r="M72" s="7" t="s">
        <v>2343</v>
      </c>
      <c r="N72" s="20"/>
    </row>
    <row r="73" spans="1:15" x14ac:dyDescent="0.25">
      <c r="K73" t="s">
        <v>2262</v>
      </c>
      <c r="L73" t="s">
        <v>2408</v>
      </c>
      <c r="M73" s="7" t="s">
        <v>2343</v>
      </c>
      <c r="N73" s="20"/>
    </row>
    <row r="74" spans="1:15" x14ac:dyDescent="0.25">
      <c r="K74" t="s">
        <v>2262</v>
      </c>
      <c r="L74" t="s">
        <v>2344</v>
      </c>
      <c r="M74" s="7" t="s">
        <v>2343</v>
      </c>
      <c r="N74" s="20"/>
    </row>
    <row r="75" spans="1:15" x14ac:dyDescent="0.25">
      <c r="A75" t="s">
        <v>2428</v>
      </c>
      <c r="B75" t="s">
        <v>330</v>
      </c>
      <c r="C75" t="s">
        <v>1569</v>
      </c>
      <c r="D75" t="s">
        <v>1350</v>
      </c>
      <c r="E75" t="s">
        <v>1356</v>
      </c>
      <c r="F75" t="s">
        <v>30</v>
      </c>
      <c r="G75" t="s">
        <v>1570</v>
      </c>
      <c r="H75">
        <v>0</v>
      </c>
      <c r="I75" t="s">
        <v>850</v>
      </c>
      <c r="J75" t="s">
        <v>851</v>
      </c>
      <c r="K75" t="s">
        <v>2274</v>
      </c>
      <c r="L75" t="s">
        <v>2368</v>
      </c>
      <c r="M75" s="7" t="s">
        <v>2367</v>
      </c>
      <c r="N75" t="str">
        <f>"var "&amp;A75&amp;"_"&amp;B75&amp;"=L.marker(["&amp;I75&amp;","&amp;J75&amp;"],{icon:icon_"&amp;A75&amp;",bounceOnAdd: true, bounceOnAddOptions: {duration: 500, height: 100},bounceOnAddCallback: function() {console.log(*done*)}});"&amp;A75&amp;"_"&amp;B75&amp;".bindPopup('&lt;p align=center&gt; &lt;font size=2&gt;&lt;b&gt;&lt;u&gt;"&amp;C75&amp;"&lt;/b&gt;&lt;/u&gt;&lt;br&gt;&lt;br&gt;&lt;font size=1&gt;"&amp;D75&amp;"&lt;br&gt;"&amp;E75&amp;"&lt;b&gt;"&amp;F75&amp;"&lt;/b&gt;&lt;br&gt;"&amp;O75&amp;"&lt;br&gt;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bgcolor=grey&gt;&lt;b&gt;Référent(s)&lt;tr&gt;&lt;th&gt;"&amp;K75&amp;"&lt;th&gt;"&amp;L75&amp;"&lt;th&gt;"&amp;M75&amp;"&lt;/table&gt;&lt;p align=center&gt;&lt;br&gt;&lt;INPUT TYPE=*button* VALUE=*envoyer un message électronique* *style=width:215px* onClick=*parent.location=\'mailto:"&amp;G75&amp;"\'*&gt;&lt;br&gt;&lt;br&gt;&lt;a href="&amp;H75&amp;" target=_blank &gt;Pour en savoir plus&lt;/a&gt;');"</f>
        <v>var LYC_0511901P=L.marker([49.2828275,4.024205],{icon:icon_LYC,bounceOnAdd: true, bounceOnAddOptions: {duration: 500, height: 100},bounceOnAddCallback: function() {console.log(*done*)}});LYC_0511901P.bindPopup('&lt;p align=center&gt; &lt;font size=2&gt;&lt;b&gt;&lt;u&gt;LG COLBERT&lt;/b&gt;&lt;/u&gt;&lt;br&gt;&lt;br&gt;&lt;font size=1&gt;56 RUE DU DR SCHWEITZER&lt;br&gt;51100&lt;b&gt;REIMS&lt;/b&gt;&lt;br&gt;03.26.09.15.80&lt;br&gt;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 &lt;th&gt;Lycéens ambassadeurs contre le harcélement&lt;th&gt;M. BENHAMMOUDA&lt;/table&gt;&lt;p align=center&gt;&lt;br&gt;&lt;INPUT TYPE=*button* VALUE=*envoyer un message électronique* *style=width:215px* onClick=*parent.location=\'mailto:ce.0511901P@ac-reims.fr\'*&gt;&lt;br&gt;&lt;br&gt;&lt;a href=0 target=_blank &gt;Pour en savoir plus&lt;/a&gt;');</v>
      </c>
      <c r="O75" t="str">
        <f>VLOOKUP(B75,Feuil1!B:K,10,FALSE)</f>
        <v>03.26.09.15.80</v>
      </c>
    </row>
    <row r="76" spans="1:15" x14ac:dyDescent="0.25">
      <c r="A76" t="s">
        <v>2428</v>
      </c>
      <c r="B76" t="s">
        <v>94</v>
      </c>
      <c r="C76" t="s">
        <v>1571</v>
      </c>
      <c r="D76" t="s">
        <v>1574</v>
      </c>
      <c r="E76" t="s">
        <v>1575</v>
      </c>
      <c r="F76" t="s">
        <v>988</v>
      </c>
      <c r="G76" t="s">
        <v>1573</v>
      </c>
      <c r="H76" t="s">
        <v>1572</v>
      </c>
      <c r="I76" t="s">
        <v>602</v>
      </c>
      <c r="J76" t="s">
        <v>603</v>
      </c>
      <c r="K76" t="s">
        <v>2262</v>
      </c>
      <c r="L76" t="s">
        <v>2423</v>
      </c>
      <c r="M76" s="7" t="s">
        <v>2268</v>
      </c>
      <c r="N76" t="str">
        <f>"var "&amp;A76&amp;"_"&amp;B76&amp;"=L.marker(["&amp;I76&amp;","&amp;J76&amp;"],{icon:icon_"&amp;A76&amp;",bounceOnAdd: true, bounceOnAddOptions: {duration: 500, height: 100},bounceOnAddCallback: function() {console.log(*done*)}});"&amp;A76&amp;"_"&amp;B76&amp;".bindPopup('&lt;p align=center&gt; &lt;font size=2&gt;&lt;b&gt;&lt;u&gt;"&amp;C76&amp;"&lt;/b&gt;&lt;/u&gt;&lt;br&gt;&lt;br&gt;&lt;font size=1&gt;"&amp;D76&amp;"&lt;br&gt;"&amp;E76&amp;"&lt;b&gt;"&amp;F76&amp;"&lt;/b&gt;&lt;br&gt;"&amp;O76&amp;"&lt;br&gt;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76&amp;"&lt;th&gt;"&amp;L76&amp;"&lt;th&gt;"&amp;M76&amp;"&lt;tr&gt;&lt;th&gt;"&amp;K77&amp;"&lt;th&gt;"&amp;L77&amp;"&lt;th&gt;"&amp;M77&amp;"&lt;tr&gt;&lt;th&gt;"&amp;K78&amp;"&lt;th&gt;"&amp;L78&amp;"&lt;th&gt;"&amp;M78&amp;"&lt;tr&gt;&lt;th&gt;"&amp;K79&amp;"&lt;th&gt;"&amp;L79&amp;"&lt;th&gt;"&amp;M79&amp;"&lt;/table&gt;&lt;p align=center&gt;&lt;br&gt;&lt;INPUT TYPE=*button* VALUE=*envoyer un message électronique* *style=width:215px* onClick=*parent.location=\'mailto:"&amp;G76&amp;"\'*&gt;&lt;br&gt;&lt;br&gt;&lt;a href="&amp;H76&amp;" target=_blank &gt;Pour en savoir plus&lt;/a&gt;');"</f>
        <v>var LYC_0080007P=L.marker([49.7710212,4.7172013],{icon:icon_LYC,bounceOnAdd: true, bounceOnAddOptions: {duration: 500, height: 100},bounceOnAddCallback: function() {console.log(*done*)}});LYC_0080007P.bindPopup('&lt;p align=center&gt; &lt;font size=2&gt;&lt;b&gt;&lt;u&gt;LGT SEVIGNE&lt;/b&gt;&lt;/u&gt;&lt;br&gt;&lt;br&gt;&lt;font size=1&gt;14 RUE MADAME DE SEVIGNE&lt;br&gt;08013&lt;b&gt;CHARLEVILLE MEZIERES CEDEX&lt;/b&gt;&lt;br&gt;03.24.59.83.00&lt;br&gt;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bgcolor=grey&gt;&lt;b&gt;Référent(s)&lt;tr&gt;&lt;th&gt;CITOYEN&lt;th&gt;\'c\'est du propre\'&lt;th&gt;Mmes CALVET et TOULMONDE&lt;tr&gt;&lt;th&gt;CITOYEN&lt;th&gt;Activités ludiques et sorties de proximité&lt;th&gt;Mmes CALVET et TOULMONDE&lt;tr&gt;&lt;th&gt;CITOYEN&lt;th&gt;la \'cantoche\'&lt;th&gt;Mmes CALVET et TOULMONDE&lt;tr&gt;&lt;th&gt;EDUCATION ARTISTIQUE ET CULTURELLE&lt;th&gt;Evénementiels culturels &lt;th&gt;Mmes CALVET et TOULMONDE&lt;/table&gt;&lt;p align=center&gt;&lt;br&gt;&lt;INPUT TYPE=*button* VALUE=*envoyer un message électronique* *style=width:215px* onClick=*parent.location=\'mailto:ce.0080007P@ac-reims.fr\'*&gt;&lt;br&gt;&lt;br&gt;&lt;a href=www.lyceesevigne.com target=_blank &gt;Pour en savoir plus&lt;/a&gt;');</v>
      </c>
      <c r="O76" t="str">
        <f>VLOOKUP(B76,Feuil1!B:K,10,FALSE)</f>
        <v>03.24.59.83.00</v>
      </c>
    </row>
    <row r="77" spans="1:15" x14ac:dyDescent="0.25">
      <c r="K77" t="s">
        <v>2262</v>
      </c>
      <c r="L77" t="s">
        <v>2269</v>
      </c>
      <c r="M77" s="7" t="s">
        <v>2268</v>
      </c>
      <c r="N77" s="20"/>
    </row>
    <row r="78" spans="1:15" x14ac:dyDescent="0.25">
      <c r="K78" t="s">
        <v>2262</v>
      </c>
      <c r="L78" t="s">
        <v>2424</v>
      </c>
      <c r="M78" s="7" t="s">
        <v>2268</v>
      </c>
      <c r="N78" s="20"/>
    </row>
    <row r="79" spans="1:15" x14ac:dyDescent="0.25">
      <c r="K79" t="s">
        <v>2271</v>
      </c>
      <c r="L79" t="s">
        <v>2270</v>
      </c>
      <c r="M79" s="7" t="s">
        <v>2268</v>
      </c>
      <c r="N79" s="20"/>
    </row>
    <row r="80" spans="1:15" x14ac:dyDescent="0.25">
      <c r="A80" t="s">
        <v>2428</v>
      </c>
      <c r="B80" t="s">
        <v>98</v>
      </c>
      <c r="C80" t="s">
        <v>1576</v>
      </c>
      <c r="D80" t="s">
        <v>1579</v>
      </c>
      <c r="E80" t="s">
        <v>993</v>
      </c>
      <c r="F80" t="s">
        <v>1994</v>
      </c>
      <c r="G80" t="s">
        <v>1578</v>
      </c>
      <c r="H80" t="s">
        <v>1577</v>
      </c>
      <c r="I80" t="s">
        <v>610</v>
      </c>
      <c r="J80" t="s">
        <v>611</v>
      </c>
      <c r="K80" t="s">
        <v>2262</v>
      </c>
      <c r="L80" t="s">
        <v>2281</v>
      </c>
      <c r="M80" s="7" t="s">
        <v>2280</v>
      </c>
      <c r="N80" t="str">
        <f>"var "&amp;A80&amp;"_"&amp;B80&amp;"=L.marker(["&amp;I80&amp;","&amp;J80&amp;"],{icon:icon_"&amp;A80&amp;",bounceOnAdd: true, bounceOnAddOptions: {duration: 500, height: 100},bounceOnAddCallback: function() {console.log(*done*)}});"&amp;A80&amp;"_"&amp;B80&amp;".bindPopup('&lt;p align=center&gt; &lt;font size=2&gt;&lt;b&gt;&lt;u&gt;"&amp;C80&amp;"&lt;/b&gt;&lt;/u&gt;&lt;br&gt;&lt;br&gt;&lt;font size=1&gt;"&amp;D80&amp;"&lt;br&gt;"&amp;E80&amp;"&lt;b&gt;"&amp;F80&amp;"&lt;/b&gt;&lt;br&gt;"&amp;O80&amp;"&lt;br&gt;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bgcolor=grey&gt;&lt;b&gt;Référent(s)&lt;tr&gt;&lt;th&gt;"&amp;K80&amp;"&lt;th&gt;"&amp;L80&amp;"&lt;th&gt;"&amp;M80&amp;"&lt;/table&gt;&lt;p align=center&gt;&lt;br&gt;&lt;INPUT TYPE=*button* VALUE=*envoyer un message électronique* *style=width:215px* onClick=*parent.location=\'mailto:"&amp;G80&amp;"\'*&gt;&lt;br&gt;&lt;br&gt;&lt;a href="&amp;H80&amp;" target=_blank &gt;Pour en savoir plus&lt;/a&gt;');"</f>
        <v>var LYC_0080027L=L.marker([49.761407,4.7126167],{icon:icon_LYC,bounceOnAdd: true, bounceOnAddOptions: {duration: 500, height: 100},bounceOnAddCallback: function() {console.log(*done*)}});LYC_0080027L.bindPopup('&lt;p align=center&gt; &lt;font size=2&gt;&lt;b&gt;&lt;u&gt;LGT MONGE&lt;/b&gt;&lt;/u&gt;&lt;br&gt;&lt;br&gt;&lt;font size=1&gt;2 AVENUE DE SAINT JULIEN&lt;br&gt;08000&lt;b&gt;CHARLEVILLE MEZIERES&lt;/b&gt;&lt;br&gt;03.24.52.69.69&lt;br&gt;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bgcolor=grey&gt;&lt;b&gt;Référent(s)&lt;tr&gt;&lt;th&gt;CITOYEN&lt;th&gt;Médiation par les pairs&lt;th&gt;Mme LIBAN&lt;/table&gt;&lt;p align=center&gt;&lt;br&gt;&lt;INPUT TYPE=*button* VALUE=*envoyer un message électronique* *style=width:215px* onClick=*parent.location=\'mailto:ce.0080027L@ac-reims.fr\'*&gt;&lt;br&gt;&lt;br&gt;&lt;a href=http://www.lyceemonge.com target=_blank &gt;Pour en savoir plus&lt;/a&gt;');</v>
      </c>
      <c r="O80" t="str">
        <f>VLOOKUP(B80,Feuil1!B:K,10,FALSE)</f>
        <v>03.24.52.69.69</v>
      </c>
    </row>
    <row r="81" spans="1:15" x14ac:dyDescent="0.25">
      <c r="A81" t="s">
        <v>2428</v>
      </c>
      <c r="B81" t="s">
        <v>150</v>
      </c>
      <c r="C81" t="s">
        <v>1644</v>
      </c>
      <c r="D81" t="s">
        <v>1647</v>
      </c>
      <c r="E81" t="s">
        <v>1648</v>
      </c>
      <c r="F81" t="s">
        <v>2048</v>
      </c>
      <c r="G81" t="s">
        <v>1646</v>
      </c>
      <c r="H81" t="s">
        <v>1645</v>
      </c>
      <c r="I81" t="s">
        <v>666</v>
      </c>
      <c r="J81" t="s">
        <v>667</v>
      </c>
      <c r="K81" t="s">
        <v>2262</v>
      </c>
      <c r="L81" t="s">
        <v>2425</v>
      </c>
      <c r="M81" s="7" t="s">
        <v>2300</v>
      </c>
      <c r="N81" t="str">
        <f>"var "&amp;A81&amp;"_"&amp;B81&amp;"=L.marker(["&amp;I81&amp;","&amp;J81&amp;"],{icon:icon_"&amp;A81&amp;",bounceOnAdd: true, bounceOnAddOptions: {duration: 500, height: 100},bounceOnAddCallback: function() {console.log(*done*)}});"&amp;A81&amp;"_"&amp;B81&amp;".bindPopup('&lt;p align=center&gt; &lt;font size=2&gt;&lt;b&gt;&lt;u&gt;"&amp;C81&amp;"&lt;/b&gt;&lt;/u&gt;&lt;br&gt;&lt;br&gt;&lt;font size=1&gt;"&amp;D81&amp;"&lt;br&gt;"&amp;E81&amp;"&lt;b&gt;"&amp;F81&amp;"&lt;/b&gt;&lt;br&gt;"&amp;O81&amp;"&lt;br&gt;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bgcolor=grey&gt;&lt;b&gt;Référent(s)&lt;tr&gt;&lt;th&gt;"&amp;K81&amp;"&lt;th&gt;"&amp;L81&amp;"&lt;th&gt;"&amp;M81&amp;"&lt;tr&gt;&lt;th&gt;"&amp;K82&amp;"&lt;th&gt;"&amp;L82&amp;"&lt;th&gt;"&amp;M82&amp;"&lt;/table&gt;&lt;p align=center&gt;&lt;br&gt;&lt;INPUT TYPE=*button* VALUE=*envoyer un message électronique* *style=width:215px* onClick=*parent.location=\'mailto:"&amp;G81&amp;"\'*&gt;&lt;br&gt;&lt;br&gt;&lt;a href="&amp;H81&amp;" target=_blank &gt;Pour en savoir plus&lt;/a&gt;');"</f>
        <v>var LYC_0080048J=L.marker([49.7030608,4.9469312],{icon:icon_LYC,bounceOnAdd: true, bounceOnAddOptions: {duration: 500, height: 100},bounceOnAddCallback: function() {console.log(*done*)}});LYC_0080048J.bindPopup('&lt;p align=center&gt; &lt;font size=2&gt;&lt;b&gt;&lt;u&gt;LP LE CHATEAU&lt;/b&gt;&lt;/u&gt;&lt;br&gt;&lt;br&gt;&lt;font size=1&gt;1 PLACE DU CHATEAU&lt;br&gt;08208&lt;b&gt;SEDAN CEDEX&lt;/b&gt;&lt;br&gt;03.24.29.41.22&lt;br&gt;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bgcolor=grey&gt;&lt;b&gt;Référent(s)&lt;tr&gt;&lt;th&gt;CITOYEN&lt;th&gt;Prévention du harcélement:\'c\'est décidé, j\'en parle\'&lt;th&gt;Mmes NICOLAS et PONCELET-AKHDAR&lt;tr&gt;&lt;th&gt;CITOYEN&lt;th&gt;Projet KREEMAX: Ambassedeurs ECO-LYCEE&lt;th&gt;Mmes NICOLAS et PONCELET-AKHDAR&lt;/table&gt;&lt;p align=center&gt;&lt;br&gt;&lt;INPUT TYPE=*button* VALUE=*envoyer un message électronique* *style=width:215px* onClick=*parent.location=\'mailto:ce.0080048J@ac-reims.fr\'*&gt;&lt;br&gt;&lt;br&gt;&lt;a href=http://sepia.ac-reims.jr/lp-du-chateau/-joomla-/ target=_blank &gt;Pour en savoir plus&lt;/a&gt;');</v>
      </c>
      <c r="O81" t="str">
        <f>VLOOKUP(B81,Feuil1!B:K,10,FALSE)</f>
        <v>03.24.29.41.22</v>
      </c>
    </row>
    <row r="82" spans="1:15" x14ac:dyDescent="0.25">
      <c r="K82" t="s">
        <v>2262</v>
      </c>
      <c r="L82" t="s">
        <v>2301</v>
      </c>
      <c r="M82" s="7" t="s">
        <v>2300</v>
      </c>
      <c r="N82" s="20"/>
    </row>
    <row r="83" spans="1:15" x14ac:dyDescent="0.25">
      <c r="A83" t="s">
        <v>2428</v>
      </c>
      <c r="B83" t="s">
        <v>421</v>
      </c>
      <c r="C83" t="s">
        <v>1689</v>
      </c>
      <c r="D83" t="s">
        <v>1691</v>
      </c>
      <c r="E83" t="s">
        <v>1542</v>
      </c>
      <c r="F83" t="s">
        <v>361</v>
      </c>
      <c r="G83" t="s">
        <v>1690</v>
      </c>
      <c r="H83">
        <v>0</v>
      </c>
      <c r="I83" t="s">
        <v>944</v>
      </c>
      <c r="J83" t="s">
        <v>945</v>
      </c>
      <c r="K83" t="s">
        <v>2262</v>
      </c>
      <c r="L83" t="s">
        <v>2383</v>
      </c>
      <c r="M83" s="7" t="s">
        <v>2382</v>
      </c>
      <c r="N83" t="str">
        <f>"var "&amp;A83&amp;"_"&amp;B83&amp;"=L.marker(["&amp;I83&amp;","&amp;J83&amp;"],{icon:icon_"&amp;A83&amp;",bounceOnAdd: true, bounceOnAddOptions: {duration: 500, height: 100},bounceOnAddCallback: function() {console.log(*done*)}});"&amp;A83&amp;"_"&amp;B83&amp;".bindPopup('&lt;p align=center&gt; &lt;font size=2&gt;&lt;b&gt;&lt;u&gt;"&amp;C83&amp;"&lt;/b&gt;&lt;/u&gt;&lt;br&gt;&lt;br&gt;&lt;font size=1&gt;"&amp;D83&amp;"&lt;br&gt;"&amp;E83&amp;"&lt;b&gt;"&amp;F83&amp;"&lt;/b&gt;&lt;br&gt;"&amp;O83&amp;"&lt;br&gt;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83&amp;"&lt;th&gt;"&amp;L83&amp;"&lt;th&gt;"&amp;M83&amp;"&lt;tr&gt;&lt;th&gt;"&amp;K84&amp;"&lt;th&gt;"&amp;L84&amp;"&lt;th&gt;"&amp;M84&amp;"&lt;tr&gt;&lt;th&gt;"&amp;K85&amp;"&lt;th&gt;"&amp;L85&amp;"&lt;th&gt;"&amp;M85&amp;"&lt;tr&gt;&lt;th&gt;"&amp;K86&amp;"&lt;th&gt;"&amp;L86&amp;"&lt;th&gt;"&amp;M86&amp;"&lt;/table&gt;&lt;p align=center&gt;&lt;br&gt;&lt;INPUT TYPE=*button* VALUE=*envoyer un message électronique* *style=width:215px* onClick=*parent.location=\'mailto:"&amp;G83&amp;"\'*&gt;&lt;br&gt;&lt;br&gt;&lt;a href="&amp;H83&amp;" target=_blank &gt;Pour en savoir plus&lt;/a&gt;');"</f>
        <v>var LYC_0520032C=L.marker([48.5056557,4.941298],{icon:icon_LYC,bounceOnAdd: true, bounceOnAddOptions: {duration: 500, height: 100},bounceOnAddCallback: function() {console.log(*done*)}});LYC_0520032C.bindPopup('&lt;p align=center&gt; &lt;font size=2&gt;&lt;b&gt;&lt;u&gt;LP EMILE BAUDOT&lt;/b&gt;&lt;/u&gt;&lt;br&gt;&lt;br&gt;&lt;font size=1&gt;77 RUE DE LA MADELEINE&lt;br&gt;52130&lt;b&gt;WASSY&lt;/b&gt;&lt;br&gt;03.25.06.20.17&lt;br&gt;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bgcolor=grey&gt;&lt;b&gt;Référent(s)&lt;tr&gt;&lt;th&gt;CITOYEN&lt;th&gt;Journée sécurité routière&lt;th&gt;M. ROZE&lt;tr&gt;&lt;th&gt;CITOYEN&lt;th&gt;Page Facebook&lt;th&gt;M. ROZE&lt;tr&gt;&lt;th&gt;CITOYEN &lt;th&gt;Améliorer la propreté aux abords du lycée&lt;th&gt;M. ROZE&lt;tr&gt;&lt;th&gt;CITOYEN &lt;th&gt;Sensibilisation aux  risques liés aux conduites addictives&lt;th&gt;M. ROZE&lt;/table&gt;&lt;p align=center&gt;&lt;br&gt;&lt;INPUT TYPE=*button* VALUE=*envoyer un message électronique* *style=width:215px* onClick=*parent.location=\'mailto:ce.0520032C@ac-reims.fr\'*&gt;&lt;br&gt;&lt;br&gt;&lt;a href=0 target=_blank &gt;Pour en savoir plus&lt;/a&gt;');</v>
      </c>
      <c r="O83" t="str">
        <f>VLOOKUP(B83,Feuil1!B:K,10,FALSE)</f>
        <v>03.25.06.20.17</v>
      </c>
    </row>
    <row r="84" spans="1:15" x14ac:dyDescent="0.25">
      <c r="K84" t="s">
        <v>2262</v>
      </c>
      <c r="L84" t="s">
        <v>2390</v>
      </c>
      <c r="M84" s="7" t="s">
        <v>2382</v>
      </c>
      <c r="N84" s="20"/>
    </row>
    <row r="85" spans="1:15" x14ac:dyDescent="0.25">
      <c r="K85" t="s">
        <v>2274</v>
      </c>
      <c r="L85" t="s">
        <v>2389</v>
      </c>
      <c r="M85" s="7" t="s">
        <v>2382</v>
      </c>
      <c r="N85" s="20"/>
    </row>
    <row r="86" spans="1:15" x14ac:dyDescent="0.25">
      <c r="K86" t="s">
        <v>2274</v>
      </c>
      <c r="L86" t="s">
        <v>2384</v>
      </c>
      <c r="M86" s="7" t="s">
        <v>2382</v>
      </c>
      <c r="N86" s="20"/>
    </row>
    <row r="87" spans="1:15" x14ac:dyDescent="0.25">
      <c r="A87" t="s">
        <v>2428</v>
      </c>
      <c r="B87" t="s">
        <v>138</v>
      </c>
      <c r="C87" t="s">
        <v>1706</v>
      </c>
      <c r="D87" t="s">
        <v>1709</v>
      </c>
      <c r="E87" t="s">
        <v>1070</v>
      </c>
      <c r="F87" t="s">
        <v>51</v>
      </c>
      <c r="G87" t="s">
        <v>1708</v>
      </c>
      <c r="H87" t="s">
        <v>1707</v>
      </c>
      <c r="I87" t="s">
        <v>650</v>
      </c>
      <c r="J87" t="s">
        <v>651</v>
      </c>
      <c r="K87" t="s">
        <v>2262</v>
      </c>
      <c r="L87" t="s">
        <v>2297</v>
      </c>
      <c r="M87" s="7" t="s">
        <v>2292</v>
      </c>
      <c r="N87" t="str">
        <f>"var "&amp;A87&amp;"_"&amp;B87&amp;"=L.marker(["&amp;I87&amp;","&amp;J87&amp;"],{icon:icon_"&amp;A87&amp;",bounceOnAdd: true, bounceOnAddOptions: {duration: 500, height: 100},bounceOnAddCallback: function() {console.log(*done*)}});"&amp;A87&amp;"_"&amp;B87&amp;".bindPopup('&lt;p align=center&gt; &lt;font size=2&gt;&lt;b&gt;&lt;u&gt;"&amp;C87&amp;"&lt;/b&gt;&lt;/u&gt;&lt;br&gt;&lt;br&gt;&lt;font size=1&gt;"&amp;D87&amp;"&lt;br&gt;"&amp;E87&amp;"&lt;b&gt;"&amp;F87&amp;"&lt;/b&gt;&lt;br&gt;"&amp;O87&amp;"&lt;br&gt;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87&amp;"&lt;th&gt;"&amp;L87&amp;"&lt;th&gt;"&amp;M87&amp;"&lt;tr&gt;&lt;th&gt;"&amp;K88&amp;"&lt;th&gt;"&amp;L88&amp;"&lt;th&gt;"&amp;M88&amp;"&lt;tr&gt;&lt;th&gt;"&amp;K89&amp;"&lt;th&gt;"&amp;L89&amp;"&lt;th&gt;"&amp;M89&amp;"&lt;tr&gt;&lt;th&gt;"&amp;K90&amp;"&lt;th&gt;"&amp;L90&amp;"&lt;th&gt;"&amp;M90&amp;"&lt;tr&gt;&lt;th&gt;"&amp;K91&amp;"&lt;th&gt;"&amp;L91&amp;"&lt;th&gt;"&amp;M91&amp;"&lt;tr&gt;&lt;th&gt;"&amp;K92&amp;"&lt;th&gt;"&amp;L92&amp;"&lt;th&gt;"&amp;M92&amp;"&lt;tr&gt;&lt;th&gt;"&amp;K93&amp;"&lt;th&gt;"&amp;L93&amp;"&lt;th&gt;"&amp;M93&amp;"&lt;tr&gt;&lt;th&gt;"&amp;K94&amp;"&lt;th&gt;"&amp;L94&amp;"&lt;th&gt;"&amp;M94&amp;"&lt;/table&gt;&lt;p align=center&gt;&lt;br&gt;&lt;INPUT TYPE=*button* VALUE=*envoyer un message électronique* *style=width:215px* onClick=*parent.location=\'mailto:"&amp;G87&amp;"\'*&gt;&lt;br&gt;&lt;br&gt;&lt;a href="&amp;H87&amp;" target=_blank &gt;Pour en savoir plus&lt;/a&gt;');"</f>
        <v>var LYC_0080040A=L.marker([49.9286852,4.6545239],{icon:icon_LYC,bounceOnAdd: true, bounceOnAddOptions: {duration: 500, height: 100},bounceOnAddCallback: function() {console.log(*done*)}});LYC_0080040A.bindPopup('&lt;p align=center&gt; &lt;font size=2&gt;&lt;b&gt;&lt;u&gt;LPO JEAN MOULIN&lt;/b&gt;&lt;/u&gt;&lt;br&gt;&lt;br&gt;&lt;font size=1&gt;996 AVENUE DE LA CITE SCOLAIRE&lt;br&gt;08500&lt;b&gt;REVIN&lt;/b&gt;&lt;br&gt;03.24.42.65.08&lt;br&gt;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bgcolor=grey&gt;&lt;b&gt;Référent(s)&lt;tr&gt;&lt;th&gt;CITOYEN&lt;th&gt;Eco-coitoyenneté et developpement durable&lt;th&gt;M.MILLANT&lt;tr&gt;&lt;th&gt;CITOYEN&lt;th&gt;Egalité filles-garçons&lt;th&gt;M.MILLANT&lt;tr&gt;&lt;th&gt;CITOYEN&lt;th&gt;Formation citoyenne&lt;th&gt;M.MILLANT&lt;tr&gt;&lt;th&gt;CITOYEN&lt;th&gt;Journal du lycée&lt;th&gt;M.MILLANT&lt;tr&gt;&lt;th&gt;CITOYEN&lt;th&gt;Manifestation sportive autour de l\'échange et de la citoyenneté.&lt;th&gt;M.MILLANT&lt;tr&gt;&lt;th&gt;CITOYEN&lt;th&gt;Non au harcèlement&lt;th&gt;M.MILLANT&lt;tr&gt;&lt;th&gt;CITOYEN&lt;th&gt;Restos du cœur&lt;th&gt;M.MILLANT&lt;tr&gt;&lt;th&gt;CITOYEN&lt;th&gt;Tutorat&lt;th&gt;M.MILLANT&lt;/table&gt;&lt;p align=center&gt;&lt;br&gt;&lt;INPUT TYPE=*button* VALUE=*envoyer un message électronique* *style=width:215px* onClick=*parent.location=\'mailto:ce.0080040A@ac-reims.fr\'*&gt;&lt;br&gt;&lt;br&gt;&lt;a href=http://www.jeanmoulinrevin.fr target=_blank &gt;Pour en savoir plus&lt;/a&gt;');</v>
      </c>
      <c r="O87" t="str">
        <f>VLOOKUP(B87,Feuil1!B:K,10,FALSE)</f>
        <v>03.24.42.65.08</v>
      </c>
    </row>
    <row r="88" spans="1:15" x14ac:dyDescent="0.25">
      <c r="K88" t="s">
        <v>2262</v>
      </c>
      <c r="L88" t="s">
        <v>2298</v>
      </c>
      <c r="M88" s="7" t="s">
        <v>2292</v>
      </c>
      <c r="N88" s="20"/>
    </row>
    <row r="89" spans="1:15" x14ac:dyDescent="0.25">
      <c r="K89" t="s">
        <v>2262</v>
      </c>
      <c r="L89" t="s">
        <v>2296</v>
      </c>
      <c r="M89" s="7" t="s">
        <v>2292</v>
      </c>
      <c r="N89" s="20"/>
    </row>
    <row r="90" spans="1:15" x14ac:dyDescent="0.25">
      <c r="K90" t="s">
        <v>2262</v>
      </c>
      <c r="L90" t="s">
        <v>2293</v>
      </c>
      <c r="M90" s="7" t="s">
        <v>2292</v>
      </c>
      <c r="N90" s="20"/>
    </row>
    <row r="91" spans="1:15" x14ac:dyDescent="0.25">
      <c r="K91" t="s">
        <v>2262</v>
      </c>
      <c r="L91" t="s">
        <v>2411</v>
      </c>
      <c r="M91" s="7" t="s">
        <v>2292</v>
      </c>
      <c r="N91" s="20"/>
    </row>
    <row r="92" spans="1:15" x14ac:dyDescent="0.25">
      <c r="K92" t="s">
        <v>2262</v>
      </c>
      <c r="L92" t="s">
        <v>2295</v>
      </c>
      <c r="M92" s="7" t="s">
        <v>2292</v>
      </c>
      <c r="N92" s="20"/>
    </row>
    <row r="93" spans="1:15" x14ac:dyDescent="0.25">
      <c r="K93" t="s">
        <v>2262</v>
      </c>
      <c r="L93" t="s">
        <v>2294</v>
      </c>
      <c r="M93" s="7" t="s">
        <v>2292</v>
      </c>
      <c r="N93" s="20"/>
    </row>
    <row r="94" spans="1:15" x14ac:dyDescent="0.25">
      <c r="K94" t="s">
        <v>2262</v>
      </c>
      <c r="L94" t="s">
        <v>2299</v>
      </c>
      <c r="M94" s="7" t="s">
        <v>2292</v>
      </c>
      <c r="N94" s="20"/>
    </row>
    <row r="95" spans="1:15" x14ac:dyDescent="0.25">
      <c r="A95" t="s">
        <v>2428</v>
      </c>
      <c r="B95" t="s">
        <v>86</v>
      </c>
      <c r="C95" t="s">
        <v>1692</v>
      </c>
      <c r="D95" t="s">
        <v>1695</v>
      </c>
      <c r="E95" t="s">
        <v>1696</v>
      </c>
      <c r="F95" t="s">
        <v>2048</v>
      </c>
      <c r="G95" t="s">
        <v>1694</v>
      </c>
      <c r="H95" t="s">
        <v>1693</v>
      </c>
      <c r="I95" t="s">
        <v>594</v>
      </c>
      <c r="J95" t="s">
        <v>595</v>
      </c>
      <c r="K95" t="s">
        <v>2262</v>
      </c>
      <c r="L95" t="s">
        <v>2426</v>
      </c>
      <c r="M95" s="7" t="s">
        <v>2313</v>
      </c>
      <c r="N95" t="str">
        <f>"var "&amp;A95&amp;"_"&amp;B95&amp;"=L.marker(["&amp;I95&amp;","&amp;J95&amp;"],{icon:icon_"&amp;A95&amp;",bounceOnAdd: true, bounceOnAddOptions: {duration: 500, height: 100},bounceOnAddCallback: function() {console.log(*done*)}});"&amp;A95&amp;"_"&amp;B95&amp;".bindPopup('&lt;p align=center&gt; &lt;font size=2&gt;&lt;b&gt;&lt;u&gt;"&amp;C95&amp;"&lt;/b&gt;&lt;/u&gt;&lt;br&gt;&lt;br&gt;&lt;font size=1&gt;"&amp;D95&amp;"&lt;br&gt;"&amp;E95&amp;"&lt;b&gt;"&amp;F95&amp;"&lt;/b&gt;&lt;br&gt;"&amp;O95&amp;"&lt;br&gt;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bgcolor=grey&gt;&lt;b&gt;Référent(s)&lt;tr&gt;&lt;th&gt;"&amp;K95&amp;"&lt;th&gt;"&amp;L95&amp;"&lt;th&gt;"&amp;M95&amp;"&lt;/table&gt;&lt;p align=center&gt;&lt;br&gt;&lt;INPUT TYPE=*button* VALUE=*envoyer un message électronique* *style=width:215px* onClick=*parent.location=\'mailto:"&amp;G95&amp;"\'*&gt;&lt;br&gt;&lt;br&gt;&lt;a href="&amp;H95&amp;" target=_blank &gt;Pour en savoir plus&lt;/a&gt;');"</f>
        <v>var LYC_0081047V=L.marker([49.6794841,4.9822122],{icon:icon_LYC,bounceOnAdd: true, bounceOnAddOptions: {duration: 500, height: 100},bounceOnAddCallback: function() {console.log(*done*)}});LYC_0081047V.bindPopup('&lt;p align=center&gt; &lt;font size=2&gt;&lt;b&gt;&lt;u&gt;LPO BAZEILLES&lt;/b&gt;&lt;/u&gt;&lt;br&gt;&lt;br&gt;&lt;font size=1&gt;PARC DU CHATEAU DE MONTVILLERS&lt;br&gt;08206&lt;b&gt;SEDAN CEDEX&lt;/b&gt;&lt;br&gt;03.24.27.43.00&lt;br&gt;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bgcolor=grey&gt;&lt;b&gt;Référent(s)&lt;tr&gt;&lt;th&gt;CITOYEN&lt;th&gt;Prévention du harcélement: \'c\'est décidé, j\'en parle\'&lt;th&gt;Mme BAROUX &lt;/table&gt;&lt;p align=center&gt;&lt;br&gt;&lt;INPUT TYPE=*button* VALUE=*envoyer un message électronique* *style=width:215px* onClick=*parent.location=\'mailto:ce.0081047V@ac-reims.fr\'*&gt;&lt;br&gt;&lt;br&gt;&lt;a href=www.lycee-bazeilles.com/fr/ target=_blank &gt;Pour en savoir plus&lt;/a&gt;');</v>
      </c>
      <c r="O95" t="str">
        <f>VLOOKUP(B95,Feuil1!B:K,10,FALSE)</f>
        <v>03.24.27.43.00</v>
      </c>
    </row>
    <row r="96" spans="1:15" x14ac:dyDescent="0.25">
      <c r="A96" t="s">
        <v>2428</v>
      </c>
      <c r="B96" t="s">
        <v>344</v>
      </c>
      <c r="C96" t="s">
        <v>1742</v>
      </c>
      <c r="D96" t="s">
        <v>1415</v>
      </c>
      <c r="E96" t="s">
        <v>1416</v>
      </c>
      <c r="F96" t="s">
        <v>2032</v>
      </c>
      <c r="G96" t="s">
        <v>1743</v>
      </c>
      <c r="H96" t="s">
        <v>1413</v>
      </c>
      <c r="I96" t="s">
        <v>864</v>
      </c>
      <c r="J96" t="s">
        <v>865</v>
      </c>
      <c r="K96" t="s">
        <v>2262</v>
      </c>
      <c r="L96" t="s">
        <v>2350</v>
      </c>
      <c r="M96" s="7" t="s">
        <v>2349</v>
      </c>
      <c r="N96" t="str">
        <f>"var "&amp;A96&amp;"_"&amp;B96&amp;"=L.marker(["&amp;I96&amp;","&amp;J96&amp;"],{icon:icon_"&amp;A96&amp;",bounceOnAdd: true, bounceOnAddOptions: {duration: 500, height: 100},bounceOnAddCallback: function() {console.log(*done*)}});"&amp;A96&amp;"_"&amp;B96&amp;".bindPopup('&lt;p align=center&gt; &lt;font size=2&gt;&lt;b&gt;&lt;u&gt;"&amp;C96&amp;"&lt;/b&gt;&lt;/u&gt;&lt;br&gt;&lt;br&gt;&lt;font size=1&gt;"&amp;D96&amp;"&lt;br&gt;"&amp;E96&amp;"&lt;b&gt;"&amp;F96&amp;"&lt;/b&gt;&lt;br&gt;"&amp;O96&amp;"&lt;br&gt; &lt;table border align = center bgcolor = #D0D1D1 width=300&gt;&lt;CAPTION&gt; &lt;b&gt;Actions présentes au sein de l\'établissement&lt;/CAPTION&gt;"&amp;"&lt;tr&gt;&lt;th bgcolor=grey align=center&gt;&lt;b&gt;Parcours&lt;th bgcolor=grey align=center&gt;&lt;b&gt;Action(s)&lt;th bgcolor=grey&gt;&lt;b&gt;Référent(s)&lt;tr&gt;&lt;th&gt;"&amp;K96&amp;"&lt;th&gt;"&amp;L96&amp;"&lt;th&gt;"&amp;M96&amp;"&lt;/table&gt;&lt;p align=center&gt;&lt;br&gt;&lt;INPUT TYPE=*button* VALUE=*envoyer un message électronique* *style=width:215px* onClick=*parent.location=\'mailto:"&amp;G96&amp;"\'*&gt;&lt;br&gt;&lt;br&gt;&lt;a href="&amp;H96&amp;" target=_blank &gt;Pour en savoir plus&lt;/a&gt;');"</f>
        <v>var LYC_0510053F=L.marker([48.7254763,3.7167263],{icon:icon_LYC,bounceOnAdd: true, bounceOnAddOptions: {duration: 500, height: 100},bounceOnAddCallback: function() {console.log(*done*)}});LYC_0510053F.bindPopup('&lt;p align=center&gt; &lt;font size=2&gt;&lt;b&gt;&lt;u&gt;LPO LA FONTAINE DU VE&lt;/b&gt;&lt;/u&gt;&lt;br&gt;&lt;br&gt;&lt;font size=1&gt;AVENUE DE LA FONTAINE DU VE&lt;br&gt;51122&lt;b&gt;SEZANNE CEDEX&lt;/b&gt;&lt;br&gt;03.26.80.65.10&lt;br&gt; &lt;table border align = center bgcolor = #D0D1D1 width=300&gt;&lt;CAPTION&gt; &lt;b&gt;Actions présentes au sein de l\'établissement&lt;/CAPTION&gt;&lt;tr&gt;&lt;th bgcolor=grey align=center&gt;&lt;b&gt;Parcours&lt;th bgcolor=grey align=center&gt;&lt;b&gt;Action(s)&lt;th bgcolor=grey&gt;&lt;b&gt;Référent(s)&lt;tr&gt;&lt;th&gt;CITOYEN&lt;th&gt;Semaine caritative&lt;th&gt;M. HEWAK&lt;/table&gt;&lt;p align=center&gt;&lt;br&gt;&lt;INPUT TYPE=*button* VALUE=*envoyer un message électronique* *style=width:215px* onClick=*parent.location=\'mailto:ce.0510053F@ac-reims.fr\'*&gt;&lt;br&gt;&lt;br&gt;&lt;a href=http://citescolaire.fontaine-du-ve.com/ target=_blank &gt;Pour en savoir plus&lt;/a&gt;');</v>
      </c>
      <c r="O96" t="str">
        <f>VLOOKUP(B96,Feuil1!B:K,10,FALSE)</f>
        <v>03.26.80.65.10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Feuil2</vt:lpstr>
      <vt:lpstr>Feuil3</vt:lpstr>
      <vt:lpstr>Feuil1</vt:lpstr>
      <vt:lpstr>Feuil4</vt:lpstr>
      <vt:lpstr>entrée par étab</vt:lpstr>
      <vt:lpstr>Feuil5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2018-03-12T11:27:16Z</dcterms:modified>
</cp:coreProperties>
</file>